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FM&amp;A\Cities &amp; Special Districts\Forms\Tax Rate Forms\2025\"/>
    </mc:Choice>
  </mc:AlternateContent>
  <xr:revisionPtr revIDLastSave="0" documentId="13_ncr:1_{BBC6881D-AC5E-45E6-9E77-D6CACE79A26D}" xr6:coauthVersionLast="47" xr6:coauthVersionMax="47" xr10:uidLastSave="{00000000-0000-0000-0000-000000000000}"/>
  <bookViews>
    <workbookView xWindow="32415" yWindow="2025" windowWidth="21600" windowHeight="11295" xr2:uid="{00000000-000D-0000-FFFF-FFFF00000000}"/>
  </bookViews>
  <sheets>
    <sheet name="Instructions" sheetId="26" r:id="rId1"/>
    <sheet name="REAL" sheetId="19" r:id="rId2"/>
    <sheet name="Personal Manual" sheetId="15" r:id="rId3"/>
    <sheet name="PP Sub" sheetId="20" r:id="rId4"/>
    <sheet name="PP Compensating" sheetId="16" r:id="rId5"/>
    <sheet name="PP 4%" sheetId="17" r:id="rId6"/>
  </sheets>
  <externalReferences>
    <externalReference r:id="rId7"/>
    <externalReference r:id="rId8"/>
  </externalReferences>
  <definedNames>
    <definedName name="AdoptedRates">#REF!</definedName>
    <definedName name="COMPRATE">[1]Taxo97w!$C$72</definedName>
    <definedName name="District">[2]Taxo97w!$C$2</definedName>
    <definedName name="FOURPERCENT">[1]Taxo97w!$C$76</definedName>
    <definedName name="_xlnm.Print_Area" localSheetId="2">'Personal Manual'!$A$1:$F$60</definedName>
    <definedName name="_xlnm.Print_Area" localSheetId="5">'PP 4%'!$A$1:$G$60</definedName>
    <definedName name="_xlnm.Print_Area" localSheetId="4">'PP Compensating'!$A$1:$G$61</definedName>
    <definedName name="_xlnm.Print_Area" localSheetId="3">'PP Sub'!$A$1:$G$60</definedName>
    <definedName name="_xlnm.Print_Area" localSheetId="1">REAL!$A$1:$H$54</definedName>
    <definedName name="_xlnm.Print_Titles" localSheetId="5">'PP 4%'!$1:$6</definedName>
    <definedName name="_xlnm.Print_Titles" localSheetId="4">'PP Compensating'!$1:$5</definedName>
    <definedName name="_xlnm.Print_Titles" localSheetId="3">'PP Sub'!$1:$6</definedName>
    <definedName name="SIX">[1]Taxo97w!$C$49</definedName>
    <definedName name="taxyear">[2]Review!$G$8</definedName>
    <definedName name="taxyearminusone">[2]Review!$A$8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7" l="1"/>
  <c r="B5" i="16"/>
  <c r="B5" i="20"/>
  <c r="B5" i="15"/>
  <c r="F59" i="17" l="1"/>
  <c r="F56" i="17"/>
  <c r="A48" i="17"/>
  <c r="F35" i="17"/>
  <c r="F32" i="17"/>
  <c r="F21" i="17"/>
  <c r="F18" i="17"/>
  <c r="B13" i="17"/>
  <c r="B12" i="17"/>
  <c r="B11" i="17"/>
  <c r="B10" i="17"/>
  <c r="B9" i="17"/>
  <c r="B8" i="17"/>
  <c r="B7" i="17"/>
  <c r="F59" i="16"/>
  <c r="F56" i="16"/>
  <c r="A48" i="16"/>
  <c r="F35" i="16"/>
  <c r="F32" i="16"/>
  <c r="F21" i="16"/>
  <c r="F18" i="16"/>
  <c r="B13" i="16"/>
  <c r="B12" i="16"/>
  <c r="B11" i="16"/>
  <c r="B10" i="16"/>
  <c r="B9" i="16"/>
  <c r="B8" i="16"/>
  <c r="B7" i="16"/>
  <c r="F59" i="20"/>
  <c r="F56" i="20"/>
  <c r="A48" i="20"/>
  <c r="F35" i="20"/>
  <c r="F32" i="20"/>
  <c r="F21" i="20"/>
  <c r="F18" i="20"/>
  <c r="B13" i="20"/>
  <c r="B12" i="20"/>
  <c r="B11" i="20"/>
  <c r="B10" i="20"/>
  <c r="B9" i="20"/>
  <c r="B8" i="20"/>
  <c r="B7" i="20"/>
  <c r="F7" i="20" l="1"/>
  <c r="D20" i="20" s="1"/>
  <c r="F8" i="20"/>
  <c r="D34" i="20" s="1"/>
  <c r="B19" i="19"/>
  <c r="B27" i="19"/>
  <c r="F11" i="15"/>
  <c r="B17" i="15" s="1"/>
  <c r="B33" i="19"/>
  <c r="F13" i="17"/>
  <c r="D19" i="19"/>
  <c r="D30" i="19"/>
  <c r="D32" i="19"/>
  <c r="D33" i="19"/>
  <c r="F52" i="19"/>
  <c r="F7" i="17"/>
  <c r="D20" i="17" s="1"/>
  <c r="F8" i="17"/>
  <c r="D34" i="17" s="1"/>
  <c r="F7" i="16"/>
  <c r="D20" i="16" s="1"/>
  <c r="F8" i="16"/>
  <c r="D34" i="16" s="1"/>
  <c r="F7" i="15"/>
  <c r="D20" i="15" s="1"/>
  <c r="F8" i="15"/>
  <c r="D34" i="15" s="1"/>
  <c r="B44" i="19" l="1"/>
  <c r="D22" i="19"/>
  <c r="F19" i="19"/>
  <c r="B22" i="19" s="1"/>
  <c r="D39" i="19"/>
  <c r="F33" i="19"/>
  <c r="F10" i="15"/>
  <c r="B20" i="15" s="1"/>
  <c r="F20" i="15" s="1"/>
  <c r="D26" i="15" s="1"/>
  <c r="F10" i="16"/>
  <c r="B20" i="16" s="1"/>
  <c r="F20" i="16" s="1"/>
  <c r="F10" i="17"/>
  <c r="B20" i="17" s="1"/>
  <c r="F20" i="17" s="1"/>
  <c r="D23" i="17" s="1"/>
  <c r="F12" i="15"/>
  <c r="B34" i="15" s="1"/>
  <c r="F34" i="15" s="1"/>
  <c r="F12" i="17"/>
  <c r="B34" i="17" s="1"/>
  <c r="F34" i="17" s="1"/>
  <c r="D40" i="17" s="1"/>
  <c r="B55" i="17" s="1"/>
  <c r="F10" i="20"/>
  <c r="B20" i="20" s="1"/>
  <c r="F20" i="20" s="1"/>
  <c r="D23" i="20" s="1"/>
  <c r="F13" i="16"/>
  <c r="B31" i="16" s="1"/>
  <c r="F12" i="20"/>
  <c r="B34" i="20" s="1"/>
  <c r="F34" i="20" s="1"/>
  <c r="D40" i="20" s="1"/>
  <c r="B55" i="20" s="1"/>
  <c r="F13" i="15"/>
  <c r="B31" i="15" s="1"/>
  <c r="F12" i="16"/>
  <c r="B34" i="16" s="1"/>
  <c r="F34" i="16" s="1"/>
  <c r="D40" i="16" s="1"/>
  <c r="B55" i="16" s="1"/>
  <c r="B30" i="19"/>
  <c r="F30" i="19" s="1"/>
  <c r="F11" i="20"/>
  <c r="B17" i="20" s="1"/>
  <c r="F13" i="20"/>
  <c r="B31" i="17"/>
  <c r="D58" i="17"/>
  <c r="F11" i="17"/>
  <c r="B17" i="17" s="1"/>
  <c r="F11" i="16"/>
  <c r="B17" i="16" s="1"/>
  <c r="F24" i="19" l="1"/>
  <c r="F22" i="19" s="1"/>
  <c r="F36" i="19"/>
  <c r="B39" i="19" s="1"/>
  <c r="F41" i="19" s="1"/>
  <c r="F39" i="19" s="1"/>
  <c r="D26" i="20"/>
  <c r="D23" i="15"/>
  <c r="D37" i="20"/>
  <c r="D58" i="16"/>
  <c r="D40" i="15"/>
  <c r="B55" i="15" s="1"/>
  <c r="D37" i="15"/>
  <c r="D26" i="17"/>
  <c r="D37" i="16"/>
  <c r="D58" i="20"/>
  <c r="B31" i="20"/>
  <c r="D58" i="15"/>
  <c r="D37" i="17"/>
  <c r="D47" i="19"/>
  <c r="D26" i="16"/>
  <c r="D23" i="16"/>
  <c r="F9" i="16" l="1"/>
  <c r="D17" i="16" s="1"/>
  <c r="F17" i="16" s="1"/>
  <c r="B23" i="16" s="1"/>
  <c r="F23" i="16" s="1"/>
  <c r="B26" i="16" s="1"/>
  <c r="F26" i="16" s="1"/>
  <c r="F46" i="16" s="1"/>
  <c r="D55" i="16" s="1"/>
  <c r="F55" i="16" s="1"/>
  <c r="B58" i="16" s="1"/>
  <c r="F58" i="16" s="1"/>
  <c r="D27" i="19"/>
  <c r="F27" i="19" s="1"/>
  <c r="D17" i="15"/>
  <c r="F17" i="15" s="1"/>
  <c r="B23" i="15" s="1"/>
  <c r="F23" i="15" s="1"/>
  <c r="B26" i="15" s="1"/>
  <c r="F26" i="15" s="1"/>
  <c r="F52" i="15" s="1"/>
  <c r="D44" i="19"/>
  <c r="F44" i="19" s="1"/>
  <c r="F49" i="19" s="1"/>
  <c r="F47" i="19" s="1"/>
  <c r="F9" i="20"/>
  <c r="D17" i="20" s="1"/>
  <c r="F17" i="20" s="1"/>
  <c r="B23" i="20" s="1"/>
  <c r="F23" i="20" s="1"/>
  <c r="B26" i="20" s="1"/>
  <c r="F26" i="20" s="1"/>
  <c r="D31" i="16" l="1"/>
  <c r="F31" i="16" s="1"/>
  <c r="B37" i="16" s="1"/>
  <c r="F37" i="16" s="1"/>
  <c r="B40" i="16" s="1"/>
  <c r="F40" i="16" s="1"/>
  <c r="B52" i="16" s="1"/>
  <c r="F9" i="17"/>
  <c r="D17" i="17" s="1"/>
  <c r="F17" i="17" s="1"/>
  <c r="B23" i="17" s="1"/>
  <c r="F23" i="17" s="1"/>
  <c r="B26" i="17" s="1"/>
  <c r="F26" i="17" s="1"/>
  <c r="F48" i="16"/>
  <c r="D35" i="19"/>
  <c r="B47" i="19"/>
  <c r="D31" i="15"/>
  <c r="F31" i="15" s="1"/>
  <c r="B37" i="15" s="1"/>
  <c r="F37" i="15" s="1"/>
  <c r="B40" i="15" s="1"/>
  <c r="F40" i="15" s="1"/>
  <c r="B46" i="15" s="1"/>
  <c r="F48" i="15"/>
  <c r="F46" i="15"/>
  <c r="D55" i="15" s="1"/>
  <c r="F55" i="15" s="1"/>
  <c r="B58" i="15" s="1"/>
  <c r="F58" i="15" s="1"/>
  <c r="F48" i="20"/>
  <c r="D31" i="20"/>
  <c r="F31" i="20" s="1"/>
  <c r="B37" i="20" s="1"/>
  <c r="F37" i="20" s="1"/>
  <c r="B40" i="20" s="1"/>
  <c r="F40" i="20" s="1"/>
  <c r="B46" i="20" s="1"/>
  <c r="F52" i="16"/>
  <c r="F46" i="20"/>
  <c r="D55" i="20" s="1"/>
  <c r="F55" i="20" s="1"/>
  <c r="B58" i="20" s="1"/>
  <c r="F58" i="20" s="1"/>
  <c r="F52" i="20"/>
  <c r="D31" i="17" l="1"/>
  <c r="F31" i="17" s="1"/>
  <c r="B37" i="17" s="1"/>
  <c r="F37" i="17" s="1"/>
  <c r="B40" i="17" s="1"/>
  <c r="F40" i="17" s="1"/>
  <c r="B52" i="17" s="1"/>
  <c r="F48" i="17"/>
  <c r="B46" i="16"/>
  <c r="B52" i="15"/>
  <c r="B52" i="20"/>
  <c r="F46" i="17"/>
  <c r="D55" i="17" s="1"/>
  <c r="F55" i="17" s="1"/>
  <c r="B58" i="17" s="1"/>
  <c r="F58" i="17" s="1"/>
  <c r="F52" i="17"/>
  <c r="B46" i="17" l="1"/>
</calcChain>
</file>

<file path=xl/sharedStrings.xml><?xml version="1.0" encoding="utf-8"?>
<sst xmlns="http://schemas.openxmlformats.org/spreadsheetml/2006/main" count="374" uniqueCount="131">
  <si>
    <t>Motor Vehicle</t>
  </si>
  <si>
    <t>Watercraft</t>
  </si>
  <si>
    <t xml:space="preserve"> </t>
  </si>
  <si>
    <t xml:space="preserve">Real </t>
  </si>
  <si>
    <t>I.</t>
  </si>
  <si>
    <t>/ 100 X</t>
  </si>
  <si>
    <t>is</t>
  </si>
  <si>
    <t>div by</t>
  </si>
  <si>
    <t>X 100</t>
  </si>
  <si>
    <t>A</t>
  </si>
  <si>
    <t>6 minus 7</t>
  </si>
  <si>
    <t>Rate I (round up)</t>
  </si>
  <si>
    <t>Rate I</t>
  </si>
  <si>
    <t>Difference - sub if negative:</t>
  </si>
  <si>
    <t xml:space="preserve">/ </t>
  </si>
  <si>
    <t>X 100 =</t>
  </si>
  <si>
    <t>Substitute for Rate I (Round Up)</t>
  </si>
  <si>
    <t>II: Rate allowing 4%  Increase in Revenue from real property (KRS 132.023(3)):</t>
  </si>
  <si>
    <t xml:space="preserve">is </t>
  </si>
  <si>
    <t>Rate I or sub rate</t>
  </si>
  <si>
    <t>B</t>
  </si>
  <si>
    <t>X 1.04/</t>
  </si>
  <si>
    <t xml:space="preserve"> X 100 is</t>
  </si>
  <si>
    <t>Rate II (Round Down)</t>
  </si>
  <si>
    <t>&amp;</t>
  </si>
  <si>
    <t>X</t>
  </si>
  <si>
    <t>/100=</t>
  </si>
  <si>
    <t>Revenue Produced</t>
  </si>
  <si>
    <t>MV &amp; Watercraft rates must be submitted to the Revenue Cabinet by October 1 (maximum rate is the rate that could have been levied in 1983)</t>
  </si>
  <si>
    <t>Personal Property - Manually Entered Tax Rate</t>
  </si>
  <si>
    <t>Stage One:</t>
  </si>
  <si>
    <t>3</t>
  </si>
  <si>
    <t>minus</t>
  </si>
  <si>
    <r>
      <t xml:space="preserve">C </t>
    </r>
    <r>
      <rPr>
        <i/>
        <sz val="7"/>
        <rFont val="Arial"/>
        <family val="2"/>
      </rPr>
      <t>(Revenue increase over prior year)</t>
    </r>
  </si>
  <si>
    <t>/</t>
  </si>
  <si>
    <t>C</t>
  </si>
  <si>
    <r>
      <t>D</t>
    </r>
    <r>
      <rPr>
        <i/>
        <sz val="7"/>
        <rFont val="Arial"/>
        <family val="2"/>
      </rPr>
      <t>(Revenue % increase over prior year)</t>
    </r>
  </si>
  <si>
    <t>2.</t>
  </si>
  <si>
    <t>Stage Two:</t>
  </si>
  <si>
    <t>6</t>
  </si>
  <si>
    <t>2</t>
  </si>
  <si>
    <t>E</t>
  </si>
  <si>
    <t>F</t>
  </si>
  <si>
    <r>
      <t>G</t>
    </r>
    <r>
      <rPr>
        <i/>
        <sz val="7"/>
        <rFont val="Arial"/>
        <family val="2"/>
      </rPr>
      <t>(Revenue increase over prior year)</t>
    </r>
  </si>
  <si>
    <t>G</t>
  </si>
  <si>
    <r>
      <t>H</t>
    </r>
    <r>
      <rPr>
        <i/>
        <sz val="7"/>
        <rFont val="Arial"/>
        <family val="2"/>
      </rPr>
      <t>(Revenue % increase over prior year)</t>
    </r>
  </si>
  <si>
    <t>3.</t>
  </si>
  <si>
    <t>Stage Three:</t>
  </si>
  <si>
    <t>Option 1:</t>
  </si>
  <si>
    <t>If</t>
  </si>
  <si>
    <t>is = to or greater than</t>
  </si>
  <si>
    <t>H</t>
  </si>
  <si>
    <t>D</t>
  </si>
  <si>
    <t>Option 2:</t>
  </si>
  <si>
    <t>is less than</t>
  </si>
  <si>
    <t xml:space="preserve">Option 2 may be utilized.   </t>
  </si>
  <si>
    <t>x</t>
  </si>
  <si>
    <t>D = +1.0</t>
  </si>
  <si>
    <t>x 100=</t>
  </si>
  <si>
    <t>J</t>
  </si>
  <si>
    <t>Personal Property - Based on Substitute Tax Rate</t>
  </si>
  <si>
    <t>Personal Property - Based on Compensating Tax Rate</t>
  </si>
  <si>
    <t>Personal Property - Based on 4% Increase Tax Rate</t>
  </si>
  <si>
    <t>The city may levy a rate less than the real property tax rate.</t>
  </si>
  <si>
    <t>Tax Rate Calculations Workbook</t>
  </si>
  <si>
    <t>MV &amp; Watercraft Rate</t>
  </si>
  <si>
    <t>MV &amp; Watercraft Total</t>
  </si>
  <si>
    <t>City</t>
  </si>
  <si>
    <t>City Name: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</si>
  <si>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Compensating Rate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</si>
  <si>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Substitute Rate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</si>
  <si>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4% Increase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</si>
  <si>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The city can adopt any of these rates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</si>
  <si>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Provides revenue produced for Motor Vehicle and Watercraft rates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</si>
  <si>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The maximum rate to be taken by Motor Vehicle and Watercraft is the rate that could have been taken in 1982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</si>
  <si>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DLG does not have this information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</si>
  <si>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City should have these records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</si>
  <si>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 Line 7 - New Property, is a negative number, enter a zero (0)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</si>
  <si>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 a negative figure is entered, the calculated rates will be skewed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</si>
  <si>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This will lower the Compensating and 4% Increase rates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</si>
  <si>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As a result, the personal property rates will also be lower, producing less revenue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</si>
  <si>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Calculates the Personal Property tax rates using a manual rate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</si>
  <si>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 completing this page, enter the tax rate on line 3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</si>
  <si>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Use this page only if choosing a Real Property Rate that is different from the compensating, substitute, and 4% increase rates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</si>
  <si>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Calculates the Personal Property using the Substitute Rate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</si>
  <si>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This is the “new” compensating rate used when the minimum revenue limit is not met on the Real Page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</si>
  <si>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NOTE: the term “Substitute Rate” is not found in statute but is commonly used in the explanation of tax rate calculation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</si>
  <si>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Do not enter any information on this page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</si>
  <si>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figures will auto populate from data entered on the Real Page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</si>
  <si>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Calculates the Personal Property using the Compensating Tax Rate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</si>
  <si>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This rate generates approximately the same revenue as the previous year, exclusive of new property (round up to the next higher one-tenth of one cent)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</si>
  <si>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Calculates the Personal Property using the 4% increase rate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</si>
  <si>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Optional page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</si>
  <si>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Calculates revenues using manually entered tax rates</t>
    </r>
  </si>
  <si>
    <t>Instructions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</si>
  <si>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Use this page to determine what rate is needed for a desired revenue</t>
    </r>
  </si>
  <si>
    <t>Personal Manual Page</t>
  </si>
  <si>
    <t>PP Sub Page</t>
  </si>
  <si>
    <t>PP Compensating Page</t>
  </si>
  <si>
    <t>PP 4% Page</t>
  </si>
  <si>
    <t>Revenue Projection Page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</si>
  <si>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On the Real page, enter figures from assessment in Lines 1-9, the Motor Vehicle field, and the Watercraft field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</si>
  <si>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Real page calculates the following rates for Real Property:</t>
    </r>
  </si>
  <si>
    <t>Real Page</t>
  </si>
  <si>
    <t>Total 2024 Revenue</t>
  </si>
  <si>
    <t>2024 Actual Tax Rate (per $100) Real Property</t>
  </si>
  <si>
    <t>2024 Actual Tax Rate (per $100) Personal Property</t>
  </si>
  <si>
    <t>2024 Total Property Subject to Rate ( A)</t>
  </si>
  <si>
    <t>2024 Personal Property Subject to Rate (Col 1, G, I, J)</t>
  </si>
  <si>
    <t>2025 Personal Property Subject to Rate (Col 3, G, I J)</t>
  </si>
  <si>
    <t>2025 New Propery (KRS 132.010) (Net new  PVA + PS)</t>
  </si>
  <si>
    <t>2025 Real Property Subject to Rate (col 3, F, H)</t>
  </si>
  <si>
    <t>2025 Total Property Subject to Rate (E)</t>
  </si>
  <si>
    <t>2024 Real Property Subject to Rate (col 1, F, H)</t>
  </si>
  <si>
    <t>2025 Actual Tax Rate (per$100) Real Property</t>
  </si>
  <si>
    <t>2025 Real Property Subject to Rate (col 3, F,G,H,I,J)</t>
  </si>
  <si>
    <t xml:space="preserve">2024 Personal Property Subject to Rate (Col 1, G, I, J) </t>
  </si>
  <si>
    <t>Grand Total 2024 Revenue</t>
  </si>
  <si>
    <t>2024 Revenue (R.E.)</t>
  </si>
  <si>
    <t>2024 Revenue (P.P.)</t>
  </si>
  <si>
    <t>F 2024 PP Revenue</t>
  </si>
  <si>
    <t>B 2024 RE Revenue</t>
  </si>
  <si>
    <t>A (2025 Real Property Revenue)</t>
  </si>
  <si>
    <t>Total 2025 Revenue</t>
  </si>
  <si>
    <t>A 2025 RE Revenue</t>
  </si>
  <si>
    <t>E 2025 PP Revenue</t>
  </si>
  <si>
    <t>Maximum 2025 PP Rate</t>
  </si>
  <si>
    <t>J (2025 Revenue $ Max PP)</t>
  </si>
  <si>
    <t>The maximum personal tax rate for 2025 is</t>
  </si>
  <si>
    <t>Compensating Rate for 2025 (KRS 132.010(6)):</t>
  </si>
  <si>
    <t>Check for minimum revenue limit on compensating rate for 2025 (KRS 132.010 6)):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</si>
</sst>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0.000"/>
    <numFmt numFmtId="166" formatCode=".0000000000"/>
    <numFmt numFmtId="167" formatCode=".000"/>
    <numFmt numFmtId="168" formatCode=".0000"/>
    <numFmt numFmtId="169" formatCode="0.0000"/>
    <numFmt numFmtId="170" formatCode="0.0000%"/>
    <numFmt numFmtId="171" formatCode="&quot;$&quot;#,##0"/>
    <numFmt numFmtId="172" formatCode="0.0000000"/>
    <numFmt numFmtId="173" formatCode="_(* #,##0.0000_);_(* \(#,##0.0000\);_(* &quot;-&quot;????_);_(@_)"/>
    <numFmt numFmtId="174" formatCode="0.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0"/>
      <color theme="0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sz val="11"/>
      <color theme="1"/>
      <name val="Wingdings"/>
      <charset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1"/>
    <xf numFmtId="0" fontId="3" fillId="0" borderId="0" xfId="1" applyFont="1"/>
    <xf numFmtId="0" fontId="6" fillId="0" borderId="4" xfId="1" applyBorder="1"/>
    <xf numFmtId="0" fontId="6" fillId="0" borderId="2" xfId="1" applyBorder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9" fontId="6" fillId="0" borderId="2" xfId="1" applyNumberFormat="1" applyBorder="1"/>
    <xf numFmtId="164" fontId="6" fillId="0" borderId="2" xfId="1" applyNumberForma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2" xfId="1" applyFont="1" applyBorder="1"/>
    <xf numFmtId="0" fontId="10" fillId="0" borderId="0" xfId="1" applyFont="1" applyAlignment="1">
      <alignment horizontal="center"/>
    </xf>
    <xf numFmtId="170" fontId="6" fillId="0" borderId="2" xfId="1" applyNumberFormat="1" applyBorder="1" applyAlignment="1">
      <alignment horizontal="center"/>
    </xf>
    <xf numFmtId="171" fontId="9" fillId="0" borderId="2" xfId="1" applyNumberFormat="1" applyFont="1" applyBorder="1" applyAlignment="1">
      <alignment horizontal="center"/>
    </xf>
    <xf numFmtId="172" fontId="9" fillId="0" borderId="2" xfId="1" applyNumberFormat="1" applyFont="1" applyBorder="1"/>
    <xf numFmtId="172" fontId="9" fillId="0" borderId="2" xfId="1" applyNumberFormat="1" applyFont="1" applyBorder="1" applyAlignment="1">
      <alignment horizontal="center"/>
    </xf>
    <xf numFmtId="49" fontId="11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49" fontId="9" fillId="0" borderId="0" xfId="1" applyNumberFormat="1" applyFont="1"/>
    <xf numFmtId="173" fontId="9" fillId="0" borderId="2" xfId="1" applyNumberFormat="1" applyFont="1" applyBorder="1" applyAlignment="1">
      <alignment horizontal="center"/>
    </xf>
    <xf numFmtId="172" fontId="9" fillId="0" borderId="0" xfId="1" applyNumberFormat="1" applyFont="1" applyAlignment="1">
      <alignment horizontal="center"/>
    </xf>
    <xf numFmtId="172" fontId="6" fillId="0" borderId="2" xfId="1" applyNumberFormat="1" applyBorder="1"/>
    <xf numFmtId="172" fontId="6" fillId="0" borderId="2" xfId="1" applyNumberFormat="1" applyBorder="1" applyAlignment="1">
      <alignment horizontal="center"/>
    </xf>
    <xf numFmtId="49" fontId="6" fillId="0" borderId="0" xfId="1" applyNumberFormat="1" applyAlignment="1">
      <alignment horizontal="center"/>
    </xf>
    <xf numFmtId="49" fontId="6" fillId="0" borderId="0" xfId="1" applyNumberFormat="1"/>
    <xf numFmtId="49" fontId="3" fillId="0" borderId="0" xfId="1" applyNumberFormat="1" applyFont="1" applyAlignment="1">
      <alignment horizontal="center"/>
    </xf>
    <xf numFmtId="169" fontId="6" fillId="0" borderId="2" xfId="1" applyNumberFormat="1" applyBorder="1" applyAlignment="1">
      <alignment horizontal="center"/>
    </xf>
    <xf numFmtId="0" fontId="6" fillId="0" borderId="2" xfId="1" applyBorder="1" applyAlignment="1">
      <alignment horizontal="center"/>
    </xf>
    <xf numFmtId="49" fontId="4" fillId="0" borderId="0" xfId="1" applyNumberFormat="1" applyFont="1"/>
    <xf numFmtId="0" fontId="4" fillId="0" borderId="1" xfId="1" applyFont="1" applyBorder="1" applyAlignment="1">
      <alignment horizontal="center"/>
    </xf>
    <xf numFmtId="171" fontId="6" fillId="0" borderId="2" xfId="1" applyNumberFormat="1" applyBorder="1"/>
    <xf numFmtId="164" fontId="0" fillId="0" borderId="2" xfId="4" applyNumberFormat="1" applyFont="1" applyBorder="1"/>
    <xf numFmtId="44" fontId="0" fillId="0" borderId="0" xfId="3" applyFont="1"/>
    <xf numFmtId="49" fontId="4" fillId="0" borderId="0" xfId="3" applyNumberFormat="1" applyFont="1" applyAlignment="1">
      <alignment horizontal="center"/>
    </xf>
    <xf numFmtId="164" fontId="0" fillId="0" borderId="2" xfId="3" applyNumberFormat="1" applyFont="1" applyBorder="1"/>
    <xf numFmtId="44" fontId="3" fillId="0" borderId="0" xfId="3" applyFont="1"/>
    <xf numFmtId="164" fontId="3" fillId="0" borderId="2" xfId="3" applyNumberFormat="1" applyFont="1" applyBorder="1"/>
    <xf numFmtId="0" fontId="6" fillId="0" borderId="0" xfId="1" applyAlignment="1">
      <alignment horizontal="center"/>
    </xf>
    <xf numFmtId="168" fontId="3" fillId="0" borderId="2" xfId="1" applyNumberFormat="1" applyFont="1" applyBorder="1"/>
    <xf numFmtId="171" fontId="9" fillId="0" borderId="2" xfId="1" applyNumberFormat="1" applyFont="1" applyBorder="1"/>
    <xf numFmtId="174" fontId="6" fillId="5" borderId="0" xfId="1" applyNumberFormat="1" applyFill="1"/>
    <xf numFmtId="0" fontId="0" fillId="0" borderId="2" xfId="5" applyNumberFormat="1" applyFont="1" applyBorder="1" applyAlignment="1">
      <alignment horizontal="center"/>
    </xf>
    <xf numFmtId="0" fontId="13" fillId="5" borderId="0" xfId="1" applyFont="1" applyFill="1" applyAlignment="1">
      <alignment horizontal="center"/>
    </xf>
    <xf numFmtId="168" fontId="0" fillId="0" borderId="2" xfId="3" applyNumberFormat="1" applyFont="1" applyBorder="1"/>
    <xf numFmtId="171" fontId="6" fillId="0" borderId="2" xfId="1" applyNumberFormat="1" applyBorder="1" applyAlignment="1">
      <alignment horizontal="center"/>
    </xf>
    <xf numFmtId="168" fontId="0" fillId="0" borderId="2" xfId="3" applyNumberFormat="1" applyFont="1" applyBorder="1" applyAlignment="1">
      <alignment horizontal="center"/>
    </xf>
    <xf numFmtId="0" fontId="4" fillId="0" borderId="0" xfId="1" applyFont="1"/>
    <xf numFmtId="171" fontId="0" fillId="0" borderId="2" xfId="3" applyNumberFormat="1" applyFont="1" applyBorder="1"/>
    <xf numFmtId="165" fontId="6" fillId="3" borderId="3" xfId="4" applyNumberFormat="1" applyFont="1" applyFill="1" applyBorder="1" applyProtection="1">
      <protection locked="0"/>
    </xf>
    <xf numFmtId="0" fontId="3" fillId="0" borderId="0" xfId="1" applyFont="1" applyAlignment="1">
      <alignment horizontal="left"/>
    </xf>
    <xf numFmtId="166" fontId="6" fillId="0" borderId="0" xfId="1" applyNumberFormat="1"/>
    <xf numFmtId="167" fontId="3" fillId="0" borderId="2" xfId="1" applyNumberFormat="1" applyFont="1" applyBorder="1"/>
    <xf numFmtId="164" fontId="6" fillId="0" borderId="2" xfId="1" applyNumberFormat="1" applyBorder="1"/>
    <xf numFmtId="167" fontId="6" fillId="0" borderId="2" xfId="1" applyNumberFormat="1" applyBorder="1"/>
    <xf numFmtId="0" fontId="5" fillId="0" borderId="0" xfId="1" applyFont="1"/>
    <xf numFmtId="164" fontId="3" fillId="0" borderId="5" xfId="3" applyNumberFormat="1" applyFont="1" applyBorder="1"/>
    <xf numFmtId="0" fontId="6" fillId="4" borderId="6" xfId="1" applyFill="1" applyBorder="1"/>
    <xf numFmtId="0" fontId="6" fillId="4" borderId="6" xfId="1" applyFill="1" applyBorder="1" applyAlignment="1">
      <alignment horizontal="center"/>
    </xf>
    <xf numFmtId="164" fontId="3" fillId="4" borderId="6" xfId="1" applyNumberFormat="1" applyFont="1" applyFill="1" applyBorder="1" applyAlignment="1">
      <alignment horizontal="center"/>
    </xf>
    <xf numFmtId="0" fontId="6" fillId="4" borderId="7" xfId="1" applyFill="1" applyBorder="1"/>
    <xf numFmtId="0" fontId="6" fillId="4" borderId="8" xfId="1" applyFill="1" applyBorder="1"/>
    <xf numFmtId="167" fontId="0" fillId="0" borderId="2" xfId="3" applyNumberFormat="1" applyFont="1" applyBorder="1"/>
    <xf numFmtId="164" fontId="6" fillId="0" borderId="0" xfId="1" applyNumberFormat="1"/>
    <xf numFmtId="0" fontId="6" fillId="0" borderId="0" xfId="1" applyAlignment="1">
      <alignment horizontal="left"/>
    </xf>
    <xf numFmtId="44" fontId="0" fillId="0" borderId="0" xfId="3" applyFont="1" applyAlignment="1">
      <alignment horizontal="center"/>
    </xf>
    <xf numFmtId="0" fontId="7" fillId="0" borderId="0" xfId="1" applyFont="1" applyAlignment="1">
      <alignment horizontal="center"/>
    </xf>
    <xf numFmtId="44" fontId="4" fillId="0" borderId="0" xfId="3" applyFont="1" applyAlignment="1">
      <alignment horizontal="center"/>
    </xf>
    <xf numFmtId="167" fontId="0" fillId="0" borderId="2" xfId="5" applyNumberFormat="1" applyFont="1" applyBorder="1"/>
    <xf numFmtId="0" fontId="2" fillId="0" borderId="0" xfId="1" applyFont="1"/>
    <xf numFmtId="16" fontId="4" fillId="0" borderId="0" xfId="1" applyNumberFormat="1" applyFont="1" applyAlignment="1">
      <alignment horizontal="center"/>
    </xf>
    <xf numFmtId="168" fontId="3" fillId="3" borderId="6" xfId="1" applyNumberFormat="1" applyFont="1" applyFill="1" applyBorder="1" applyProtection="1">
      <protection locked="0"/>
    </xf>
    <xf numFmtId="0" fontId="16" fillId="0" borderId="0" xfId="1" applyFont="1"/>
    <xf numFmtId="0" fontId="0" fillId="0" borderId="0" xfId="0" applyAlignment="1">
      <alignment vertical="center"/>
    </xf>
    <xf numFmtId="0" fontId="17" fillId="0" borderId="0" xfId="1" applyFont="1"/>
    <xf numFmtId="2" fontId="17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4" xfId="1" applyBorder="1" applyProtection="1">
      <protection locked="0"/>
    </xf>
    <xf numFmtId="2" fontId="9" fillId="0" borderId="2" xfId="1" applyNumberFormat="1" applyFont="1" applyBorder="1"/>
    <xf numFmtId="0" fontId="1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164" fontId="6" fillId="0" borderId="2" xfId="3" applyNumberFormat="1" applyFont="1" applyBorder="1" applyProtection="1">
      <protection locked="0"/>
    </xf>
    <xf numFmtId="164" fontId="3" fillId="0" borderId="2" xfId="3" applyNumberFormat="1" applyFont="1" applyBorder="1" applyProtection="1">
      <protection locked="0"/>
    </xf>
    <xf numFmtId="164" fontId="0" fillId="0" borderId="2" xfId="3" applyNumberFormat="1" applyFont="1" applyBorder="1" applyProtection="1">
      <protection locked="0"/>
    </xf>
    <xf numFmtId="3" fontId="3" fillId="0" borderId="4" xfId="1" applyNumberFormat="1" applyFont="1" applyBorder="1" applyProtection="1">
      <protection locked="0"/>
    </xf>
    <xf numFmtId="44" fontId="6" fillId="3" borderId="3" xfId="4" applyNumberFormat="1" applyFont="1" applyFill="1" applyBorder="1" applyProtection="1">
      <protection locked="0"/>
    </xf>
    <xf numFmtId="0" fontId="0" fillId="0" borderId="0" xfId="0" applyAlignment="1">
      <alignment horizontal="left" vertical="center" indent="5"/>
    </xf>
    <xf numFmtId="0" fontId="18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indent="10"/>
    </xf>
    <xf numFmtId="0" fontId="21" fillId="0" borderId="0" xfId="0" applyFont="1" applyAlignment="1">
      <alignment horizontal="left" vertical="center" indent="15"/>
    </xf>
    <xf numFmtId="0" fontId="18" fillId="0" borderId="0" xfId="0" applyFont="1" applyAlignment="1">
      <alignment horizontal="left" vertical="center" wrapText="1" indent="5"/>
    </xf>
    <xf numFmtId="0" fontId="21" fillId="0" borderId="0" xfId="0" applyFont="1" applyAlignment="1">
      <alignment horizontal="left" vertical="center" wrapText="1" indent="15"/>
    </xf>
    <xf numFmtId="0" fontId="1" fillId="6" borderId="6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" fillId="0" borderId="0" xfId="1" applyFont="1" applyAlignment="1">
      <alignment horizontal="left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Currency 2" xfId="3" xr:uid="{00000000-0005-0000-0000-000001000000}"/>
    <cellStyle name="Hyperlink 2" xfId="2" xr:uid="{00000000-0005-0000-0000-000003000000}"/>
    <cellStyle name="Normal" xfId="0" builtinId="0"/>
    <cellStyle name="Normal 2" xfId="1" xr:uid="{00000000-0005-0000-0000-000005000000}"/>
    <cellStyle name="Percent 2" xfId="5" xr:uid="{00000000-0005-0000-0000-000006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0</xdr:row>
      <xdr:rowOff>214312</xdr:rowOff>
    </xdr:from>
    <xdr:to>
      <xdr:col>0</xdr:col>
      <xdr:colOff>2031456</xdr:colOff>
      <xdr:row>1</xdr:row>
      <xdr:rowOff>938342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F07ABF-76D8-476F-FD45-52C47D49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214312"/>
          <a:ext cx="1781424" cy="933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497206</xdr:colOff>
      <xdr:row>0</xdr:row>
      <xdr:rowOff>85725</xdr:rowOff>
    </xdr:from>
    <xdr:ext cx="1874520" cy="486905"/>
    <xdr:pic>
      <xdr:nvPicPr>
        <xdr:cNvPr id="3" name="Picture 2" descr="KY Unbridled-4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981" y="85725"/>
          <a:ext cx="1874520" cy="486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30480</xdr:rowOff>
    </xdr:from>
    <xdr:ext cx="1874520" cy="486905"/>
    <xdr:pic>
      <xdr:nvPicPr>
        <xdr:cNvPr id="2" name="Picture 1" descr="KY Unbridled-4c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381" y="30480"/>
          <a:ext cx="1874520" cy="486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411481</xdr:colOff>
      <xdr:row>0</xdr:row>
      <xdr:rowOff>53340</xdr:rowOff>
    </xdr:from>
    <xdr:ext cx="1874520" cy="486905"/>
    <xdr:pic>
      <xdr:nvPicPr>
        <xdr:cNvPr id="2" name="Picture 1" descr="KY Unbridled-4c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1" y="53340"/>
          <a:ext cx="1874520" cy="486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434341</xdr:colOff>
      <xdr:row>0</xdr:row>
      <xdr:rowOff>0</xdr:rowOff>
    </xdr:from>
    <xdr:ext cx="1874520" cy="486905"/>
    <xdr:pic>
      <xdr:nvPicPr>
        <xdr:cNvPr id="2" name="Picture 1" descr="KY Unbridled-4c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1" y="0"/>
          <a:ext cx="1874520" cy="486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480061</xdr:colOff>
      <xdr:row>0</xdr:row>
      <xdr:rowOff>38100</xdr:rowOff>
    </xdr:from>
    <xdr:ext cx="1874520" cy="486905"/>
    <xdr:pic>
      <xdr:nvPicPr>
        <xdr:cNvPr id="2" name="Picture 1" descr="KY Unbridled-4c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1" y="38100"/>
          <a:ext cx="1874520" cy="486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&amp;A/Tax%20Rates/2021/platinum1aa2020-Tom's%20Insurance%20Calc%20Program%20for%20Tax%20Rates%20Up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DV14\OneDrive\Desktop\platinum1aa2019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o97w"/>
      <sheetName val="Review"/>
      <sheetName val="Tutt's info"/>
      <sheetName val="Taxlog 2021"/>
      <sheetName val="Print Sheets"/>
      <sheetName val="SD RE"/>
      <sheetName val="SD RE &amp; PP"/>
      <sheetName val="PPWS"/>
      <sheetName val="PPWS Manual Calc"/>
      <sheetName val="County Data 2021"/>
      <sheetName val="DB"/>
      <sheetName val="Data Table"/>
      <sheetName val="Checkit"/>
      <sheetName val="Sheet4"/>
      <sheetName val="Sheet5"/>
      <sheetName val="Sheet6"/>
      <sheetName val="Taxo97d"/>
      <sheetName val="Soil Adj"/>
      <sheetName val="Taxlog 2020"/>
      <sheetName val="Taxlog 2019 "/>
      <sheetName val="Taxlog 2018"/>
      <sheetName val="Taxlog 2017"/>
      <sheetName val="Taxlog 2016"/>
      <sheetName val="Taxlog 2015"/>
      <sheetName val="Taxlog2014"/>
      <sheetName val="Taxlog2013"/>
      <sheetName val="Taxlog2012"/>
      <sheetName val="Taxlog 2011"/>
      <sheetName val="Taxlog 2010"/>
      <sheetName val="Taxlog 2009"/>
      <sheetName val="Taxlog 2008"/>
      <sheetName val="Taxlog 2007"/>
      <sheetName val="Taxlog 2006"/>
      <sheetName val="Taxlog 2005"/>
      <sheetName val="Taxlog 2003"/>
      <sheetName val="Taxlog 2002"/>
      <sheetName val="Taxlog 2001"/>
      <sheetName val="Taxlog 2000"/>
      <sheetName val="Taxlog 99"/>
      <sheetName val="Taxlog 98"/>
      <sheetName val="County Data 2020"/>
      <sheetName val="County Data 2019"/>
      <sheetName val="County Data 2018"/>
      <sheetName val="County Data 2017"/>
      <sheetName val="County Data 2016"/>
      <sheetName val="County Data 2015"/>
      <sheetName val="County Data 2014"/>
      <sheetName val="County Data 2013"/>
      <sheetName val="County Data 2012"/>
      <sheetName val="County Data 2011"/>
      <sheetName val="County Data 2010"/>
      <sheetName val="County Data 2009"/>
      <sheetName val="County Data 2008"/>
      <sheetName val="County Data 2007"/>
      <sheetName val="County Data 2006"/>
      <sheetName val="County Data 2005"/>
      <sheetName val="County Data 2003"/>
      <sheetName val="County Data 2002"/>
      <sheetName val="Co. Data 2001"/>
      <sheetName val="Co. Data 2000"/>
      <sheetName val="Co. Data 99"/>
      <sheetName val="Co. Data 98"/>
      <sheetName val="Co. Data 97"/>
      <sheetName val="Sheet2"/>
      <sheetName val="Sheet2 (2)"/>
      <sheetName val="Stat Max Calc"/>
      <sheetName val="Module1"/>
      <sheetName val="Module2"/>
      <sheetName val="Module3"/>
      <sheetName val="Module4"/>
      <sheetName val="Module5"/>
      <sheetName val="Module6"/>
      <sheetName val="Module7"/>
      <sheetName val="Sheet3"/>
      <sheetName val="Sheet1"/>
      <sheetName val="Sheet7"/>
      <sheetName val="Martin "/>
      <sheetName val="Sheet8"/>
    </sheetNames>
    <sheetDataSet>
      <sheetData sheetId="0">
        <row r="49">
          <cell r="C49">
            <v>0</v>
          </cell>
        </row>
        <row r="72">
          <cell r="C72" t="e">
            <v>#DIV/0!</v>
          </cell>
        </row>
        <row r="76">
          <cell r="C76" t="e">
            <v>#DIV/0!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o97w"/>
      <sheetName val="Data Table"/>
      <sheetName val="Review"/>
      <sheetName val="Checkit"/>
      <sheetName val="Tutt's info"/>
      <sheetName val="Print Sheets"/>
      <sheetName val="Sheet4"/>
      <sheetName val="Sheet5"/>
      <sheetName val="Sheet6"/>
      <sheetName val="Taxo97d"/>
      <sheetName val="DB"/>
      <sheetName val="Soil Adj"/>
      <sheetName val="Taxlog 2019"/>
      <sheetName val="Taxlog 2018"/>
      <sheetName val="Taxlog 2017"/>
      <sheetName val="Taxlog 2016"/>
      <sheetName val="Taxlog 2015"/>
      <sheetName val="Taxlog2014"/>
      <sheetName val="Taxlog2013"/>
      <sheetName val="Taxlog2012"/>
      <sheetName val="Taxlog 2011"/>
      <sheetName val="Taxlog 2010"/>
      <sheetName val="Taxlog 2009"/>
      <sheetName val="Taxlog 2008"/>
      <sheetName val="Taxlog 2007"/>
      <sheetName val="Taxlog 2006"/>
      <sheetName val="Taxlog 2005"/>
      <sheetName val="Taxlog 2003"/>
      <sheetName val="Taxlog 2002"/>
      <sheetName val="Taxlog 2001"/>
      <sheetName val="Taxlog 2000"/>
      <sheetName val="Taxlog 99"/>
      <sheetName val="Taxlog 98"/>
      <sheetName val="County Data 2019"/>
      <sheetName val="County Data 2018"/>
      <sheetName val="County Data 2017"/>
      <sheetName val="County Data 2016"/>
      <sheetName val="County Data 2015"/>
      <sheetName val="County Data 2014"/>
      <sheetName val="County Data 2013"/>
      <sheetName val="County Data 2012"/>
      <sheetName val="County Data 2011"/>
      <sheetName val="County Data 2010"/>
      <sheetName val="County Data 2009"/>
      <sheetName val="County Data 2008"/>
      <sheetName val="County Data 2007"/>
      <sheetName val="County Data 2006"/>
      <sheetName val="County Data 2005"/>
      <sheetName val="County Data 2003"/>
      <sheetName val="County Data 2002"/>
      <sheetName val="Co. Data 2001"/>
      <sheetName val="Co. Data 2000"/>
      <sheetName val="Co. Data 99"/>
      <sheetName val="Co. Data 98"/>
      <sheetName val="Co. Data 97"/>
      <sheetName val="Sheet2"/>
      <sheetName val="Sheet2 (2)"/>
      <sheetName val="PPWS"/>
      <sheetName val="PPWS Manual Calc"/>
      <sheetName val="Stat Max Calc"/>
      <sheetName val="Module1"/>
      <sheetName val="Module2"/>
      <sheetName val="Module3"/>
      <sheetName val="Module4"/>
      <sheetName val="Module5"/>
      <sheetName val="Module6"/>
      <sheetName val="Module7"/>
      <sheetName val="SD RE"/>
      <sheetName val="SD RE &amp; PP"/>
      <sheetName val="Sheet3"/>
      <sheetName val="Sheet1"/>
      <sheetName val="Sheet7"/>
      <sheetName val="Martin "/>
    </sheetNames>
    <sheetDataSet>
      <sheetData sheetId="0">
        <row r="2">
          <cell r="C2" t="str">
            <v>Fiscal Court</v>
          </cell>
        </row>
      </sheetData>
      <sheetData sheetId="1" refreshError="1"/>
      <sheetData sheetId="2">
        <row r="8">
          <cell r="A8">
            <v>2018</v>
          </cell>
          <cell r="G8" t="str">
            <v>2019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6A23-899B-4126-AFDA-300D9E48C112}">
  <sheetPr>
    <pageSetUpPr fitToPage="1"/>
  </sheetPr>
  <dimension ref="A1:A47"/>
  <sheetViews>
    <sheetView showGridLines="0" tabSelected="1" zoomScaleNormal="100" zoomScalePageLayoutView="80" workbookViewId="0">
      <selection activeCell="A21" sqref="A21"/>
    </sheetView>
  </sheetViews>
  <sheetFormatPr defaultRowHeight="15" x14ac:dyDescent="0.25"/>
  <cols>
    <col min="1" max="1" width="119.42578125" bestFit="1" customWidth="1"/>
  </cols>
  <sheetData>
    <row r="1" spans="1:1" x14ac:dyDescent="0.25">
      <c r="A1" s="76"/>
    </row>
    <row r="2" spans="1:1" ht="108.75" customHeight="1" x14ac:dyDescent="0.35">
      <c r="A2" s="98" t="s">
        <v>94</v>
      </c>
    </row>
    <row r="3" spans="1:1" x14ac:dyDescent="0.25">
      <c r="A3" s="97" t="s">
        <v>103</v>
      </c>
    </row>
    <row r="4" spans="1:1" x14ac:dyDescent="0.25">
      <c r="A4" s="95" t="s">
        <v>101</v>
      </c>
    </row>
    <row r="5" spans="1:1" x14ac:dyDescent="0.25">
      <c r="A5" s="92" t="s">
        <v>102</v>
      </c>
    </row>
    <row r="6" spans="1:1" x14ac:dyDescent="0.25">
      <c r="A6" s="93" t="s">
        <v>69</v>
      </c>
    </row>
    <row r="7" spans="1:1" x14ac:dyDescent="0.25">
      <c r="A7" s="93" t="s">
        <v>70</v>
      </c>
    </row>
    <row r="8" spans="1:1" x14ac:dyDescent="0.25">
      <c r="A8" s="93" t="s">
        <v>71</v>
      </c>
    </row>
    <row r="9" spans="1:1" x14ac:dyDescent="0.25">
      <c r="A9" s="94" t="s">
        <v>72</v>
      </c>
    </row>
    <row r="10" spans="1:1" x14ac:dyDescent="0.25">
      <c r="A10" s="93" t="s">
        <v>73</v>
      </c>
    </row>
    <row r="11" spans="1:1" ht="30" x14ac:dyDescent="0.25">
      <c r="A11" s="96" t="s">
        <v>74</v>
      </c>
    </row>
    <row r="12" spans="1:1" x14ac:dyDescent="0.25">
      <c r="A12" s="94" t="s">
        <v>75</v>
      </c>
    </row>
    <row r="13" spans="1:1" x14ac:dyDescent="0.25">
      <c r="A13" s="94" t="s">
        <v>76</v>
      </c>
    </row>
    <row r="14" spans="1:1" x14ac:dyDescent="0.25">
      <c r="A14" s="92" t="s">
        <v>77</v>
      </c>
    </row>
    <row r="15" spans="1:1" x14ac:dyDescent="0.25">
      <c r="A15" s="92" t="s">
        <v>78</v>
      </c>
    </row>
    <row r="16" spans="1:1" x14ac:dyDescent="0.25">
      <c r="A16" s="92" t="s">
        <v>79</v>
      </c>
    </row>
    <row r="17" spans="1:1" x14ac:dyDescent="0.25">
      <c r="A17" s="92" t="s">
        <v>80</v>
      </c>
    </row>
    <row r="18" spans="1:1" x14ac:dyDescent="0.25">
      <c r="A18" s="76"/>
    </row>
    <row r="19" spans="1:1" x14ac:dyDescent="0.25">
      <c r="A19" s="97" t="s">
        <v>96</v>
      </c>
    </row>
    <row r="20" spans="1:1" x14ac:dyDescent="0.25">
      <c r="A20" s="92" t="s">
        <v>81</v>
      </c>
    </row>
    <row r="21" spans="1:1" x14ac:dyDescent="0.25">
      <c r="A21" s="92" t="s">
        <v>82</v>
      </c>
    </row>
    <row r="22" spans="1:1" ht="30" x14ac:dyDescent="0.25">
      <c r="A22" s="95" t="s">
        <v>83</v>
      </c>
    </row>
    <row r="23" spans="1:1" x14ac:dyDescent="0.25">
      <c r="A23" s="76"/>
    </row>
    <row r="24" spans="1:1" x14ac:dyDescent="0.25">
      <c r="A24" s="97" t="s">
        <v>97</v>
      </c>
    </row>
    <row r="25" spans="1:1" x14ac:dyDescent="0.25">
      <c r="A25" s="92" t="s">
        <v>84</v>
      </c>
    </row>
    <row r="26" spans="1:1" x14ac:dyDescent="0.25">
      <c r="A26" s="92" t="s">
        <v>85</v>
      </c>
    </row>
    <row r="27" spans="1:1" x14ac:dyDescent="0.25">
      <c r="A27" s="95" t="s">
        <v>86</v>
      </c>
    </row>
    <row r="28" spans="1:1" x14ac:dyDescent="0.25">
      <c r="A28" s="92" t="s">
        <v>87</v>
      </c>
    </row>
    <row r="29" spans="1:1" x14ac:dyDescent="0.25">
      <c r="A29" s="92" t="s">
        <v>88</v>
      </c>
    </row>
    <row r="30" spans="1:1" x14ac:dyDescent="0.25">
      <c r="A30" s="76"/>
    </row>
    <row r="31" spans="1:1" x14ac:dyDescent="0.25">
      <c r="A31" s="97" t="s">
        <v>98</v>
      </c>
    </row>
    <row r="32" spans="1:1" x14ac:dyDescent="0.25">
      <c r="A32" s="92" t="s">
        <v>89</v>
      </c>
    </row>
    <row r="33" spans="1:1" ht="30" x14ac:dyDescent="0.25">
      <c r="A33" s="95" t="s">
        <v>90</v>
      </c>
    </row>
    <row r="34" spans="1:1" x14ac:dyDescent="0.25">
      <c r="A34" s="92" t="s">
        <v>87</v>
      </c>
    </row>
    <row r="35" spans="1:1" x14ac:dyDescent="0.25">
      <c r="A35" s="92" t="s">
        <v>88</v>
      </c>
    </row>
    <row r="36" spans="1:1" x14ac:dyDescent="0.25">
      <c r="A36" s="91"/>
    </row>
    <row r="37" spans="1:1" x14ac:dyDescent="0.25">
      <c r="A37" s="97" t="s">
        <v>99</v>
      </c>
    </row>
    <row r="38" spans="1:1" x14ac:dyDescent="0.25">
      <c r="A38" s="92" t="s">
        <v>91</v>
      </c>
    </row>
    <row r="39" spans="1:1" x14ac:dyDescent="0.25">
      <c r="A39" s="92" t="s">
        <v>87</v>
      </c>
    </row>
    <row r="40" spans="1:1" x14ac:dyDescent="0.25">
      <c r="A40" s="92" t="s">
        <v>88</v>
      </c>
    </row>
    <row r="41" spans="1:1" x14ac:dyDescent="0.25">
      <c r="A41" s="91"/>
    </row>
    <row r="42" spans="1:1" x14ac:dyDescent="0.25">
      <c r="A42" s="97" t="s">
        <v>100</v>
      </c>
    </row>
    <row r="43" spans="1:1" x14ac:dyDescent="0.25">
      <c r="A43" s="92" t="s">
        <v>92</v>
      </c>
    </row>
    <row r="44" spans="1:1" x14ac:dyDescent="0.25">
      <c r="A44" s="92" t="s">
        <v>93</v>
      </c>
    </row>
    <row r="45" spans="1:1" x14ac:dyDescent="0.25">
      <c r="A45" s="92" t="s">
        <v>95</v>
      </c>
    </row>
    <row r="46" spans="1:1" x14ac:dyDescent="0.25">
      <c r="A46" s="76"/>
    </row>
    <row r="47" spans="1:1" x14ac:dyDescent="0.25">
      <c r="A47" s="76"/>
    </row>
  </sheetData>
  <sheetProtection algorithmName="SHA-512" hashValue="BMpwQta8E99M70rlzQpi+vDxu6HwaaIKSUAIi7n/2vjB6CCzYf+qV/b4rincCVppZQtO+n6kIXO9j/RqH3YV9Q==" saltValue="AhrdDFZuN5HCKR96N+cwTQ==" spinCount="100000" sheet="1" objects="1" scenarios="1"/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55"/>
  <sheetViews>
    <sheetView topLeftCell="A41" zoomScaleNormal="100" workbookViewId="0">
      <selection activeCell="B52" sqref="B52"/>
    </sheetView>
  </sheetViews>
  <sheetFormatPr defaultColWidth="8.85546875" defaultRowHeight="12.75" x14ac:dyDescent="0.2"/>
  <cols>
    <col min="1" max="1" width="10.7109375" style="1" customWidth="1"/>
    <col min="2" max="2" width="17.28515625" style="1" customWidth="1"/>
    <col min="3" max="3" width="8.85546875" style="1"/>
    <col min="4" max="4" width="25" style="1" bestFit="1" customWidth="1"/>
    <col min="5" max="5" width="10" style="1" customWidth="1"/>
    <col min="6" max="6" width="17" style="1" customWidth="1"/>
    <col min="7" max="7" width="8.85546875" style="1"/>
    <col min="8" max="8" width="16.28515625" style="1" customWidth="1"/>
    <col min="9" max="16384" width="8.85546875" style="1"/>
  </cols>
  <sheetData>
    <row r="1" spans="1:9" ht="48" customHeight="1" x14ac:dyDescent="0.2"/>
    <row r="2" spans="1:9" ht="18.75" x14ac:dyDescent="0.3">
      <c r="A2" s="101" t="s">
        <v>67</v>
      </c>
      <c r="B2" s="101"/>
      <c r="C2" s="101"/>
      <c r="D2" s="101"/>
      <c r="E2" s="101"/>
      <c r="F2" s="101"/>
      <c r="G2" s="85"/>
      <c r="H2" s="85"/>
    </row>
    <row r="3" spans="1:9" s="75" customFormat="1" ht="18.75" x14ac:dyDescent="0.3">
      <c r="A3" s="101" t="s">
        <v>64</v>
      </c>
      <c r="B3" s="101"/>
      <c r="C3" s="101"/>
      <c r="D3" s="101"/>
      <c r="E3" s="101"/>
      <c r="F3" s="101"/>
      <c r="G3" s="85"/>
      <c r="H3" s="85"/>
      <c r="I3" s="79"/>
    </row>
    <row r="4" spans="1:9" s="75" customFormat="1" ht="18.75" x14ac:dyDescent="0.3">
      <c r="A4" s="101" t="s">
        <v>3</v>
      </c>
      <c r="B4" s="101"/>
      <c r="C4" s="101"/>
      <c r="D4" s="101"/>
      <c r="E4" s="101"/>
      <c r="F4" s="101"/>
      <c r="G4" s="85"/>
      <c r="H4" s="85"/>
      <c r="I4" s="79"/>
    </row>
    <row r="5" spans="1:9" ht="19.899999999999999" customHeight="1" x14ac:dyDescent="0.25">
      <c r="A5" s="82" t="s">
        <v>68</v>
      </c>
      <c r="B5" s="100"/>
      <c r="C5" s="100"/>
      <c r="D5" s="100"/>
      <c r="E5" s="100"/>
      <c r="F5" s="100"/>
      <c r="G5" s="83"/>
      <c r="H5" s="83"/>
      <c r="I5"/>
    </row>
    <row r="6" spans="1:9" ht="15" x14ac:dyDescent="0.25">
      <c r="A6" s="28"/>
      <c r="D6" s="36"/>
      <c r="E6" s="27"/>
    </row>
    <row r="7" spans="1:9" ht="15" x14ac:dyDescent="0.25">
      <c r="A7" s="41">
        <v>1</v>
      </c>
      <c r="B7" s="1" t="s">
        <v>105</v>
      </c>
      <c r="D7" s="36"/>
      <c r="E7" s="27"/>
      <c r="F7" s="74"/>
    </row>
    <row r="8" spans="1:9" ht="15" x14ac:dyDescent="0.25">
      <c r="A8" s="41">
        <v>2</v>
      </c>
      <c r="B8" s="1" t="s">
        <v>106</v>
      </c>
      <c r="D8" s="36"/>
      <c r="E8" s="27"/>
      <c r="F8" s="74"/>
    </row>
    <row r="9" spans="1:9" ht="15" x14ac:dyDescent="0.25">
      <c r="A9" s="41">
        <v>3</v>
      </c>
      <c r="B9" s="1" t="s">
        <v>107</v>
      </c>
      <c r="D9" s="36"/>
      <c r="E9" s="27" t="s">
        <v>2</v>
      </c>
      <c r="F9" s="86"/>
    </row>
    <row r="10" spans="1:9" ht="15" x14ac:dyDescent="0.25">
      <c r="A10" s="41">
        <v>4</v>
      </c>
      <c r="B10" s="1" t="s">
        <v>113</v>
      </c>
      <c r="D10" s="36"/>
      <c r="E10" s="27" t="s">
        <v>2</v>
      </c>
      <c r="F10" s="87"/>
      <c r="H10" s="66"/>
    </row>
    <row r="11" spans="1:9" ht="15" x14ac:dyDescent="0.25">
      <c r="A11" s="41">
        <v>5</v>
      </c>
      <c r="B11" s="1" t="s">
        <v>112</v>
      </c>
      <c r="D11" s="36"/>
      <c r="E11" s="27" t="s">
        <v>2</v>
      </c>
      <c r="F11" s="88"/>
    </row>
    <row r="12" spans="1:9" ht="15" x14ac:dyDescent="0.25">
      <c r="A12" s="41">
        <v>6</v>
      </c>
      <c r="B12" s="1" t="s">
        <v>111</v>
      </c>
      <c r="D12" s="36"/>
      <c r="E12" s="27"/>
      <c r="F12" s="87"/>
    </row>
    <row r="13" spans="1:9" ht="15" x14ac:dyDescent="0.25">
      <c r="A13" s="41">
        <v>7</v>
      </c>
      <c r="B13" s="1" t="s">
        <v>110</v>
      </c>
      <c r="D13" s="36"/>
      <c r="E13" s="78"/>
      <c r="F13" s="89"/>
    </row>
    <row r="14" spans="1:9" ht="15" x14ac:dyDescent="0.25">
      <c r="A14" s="41">
        <v>8</v>
      </c>
      <c r="B14" s="1" t="s">
        <v>108</v>
      </c>
      <c r="D14" s="36"/>
      <c r="E14" s="27"/>
      <c r="F14" s="87"/>
    </row>
    <row r="15" spans="1:9" ht="15" x14ac:dyDescent="0.25">
      <c r="A15" s="41">
        <v>9</v>
      </c>
      <c r="B15" s="1" t="s">
        <v>109</v>
      </c>
      <c r="D15" s="36"/>
      <c r="E15" s="27"/>
      <c r="F15" s="87"/>
    </row>
    <row r="16" spans="1:9" ht="15" x14ac:dyDescent="0.25">
      <c r="A16" s="27" t="s">
        <v>2</v>
      </c>
      <c r="D16" s="36"/>
      <c r="E16" s="27"/>
    </row>
    <row r="17" spans="1:6" x14ac:dyDescent="0.2">
      <c r="A17" s="29" t="s">
        <v>4</v>
      </c>
      <c r="B17" s="2" t="s">
        <v>129</v>
      </c>
      <c r="C17" s="2"/>
      <c r="D17" s="39"/>
      <c r="E17" s="27"/>
    </row>
    <row r="18" spans="1:6" ht="15" x14ac:dyDescent="0.25">
      <c r="A18" s="27"/>
      <c r="D18" s="36"/>
      <c r="E18" s="27"/>
    </row>
    <row r="19" spans="1:6" ht="15" x14ac:dyDescent="0.25">
      <c r="A19" s="27"/>
      <c r="B19" s="38">
        <f>SUM(F10)</f>
        <v>0</v>
      </c>
      <c r="C19" s="1" t="s">
        <v>5</v>
      </c>
      <c r="D19" s="47">
        <f>SUM(F7)</f>
        <v>0</v>
      </c>
      <c r="E19" s="27" t="s">
        <v>6</v>
      </c>
      <c r="F19" s="38">
        <f>SUM(B19)/100*D19</f>
        <v>0</v>
      </c>
    </row>
    <row r="20" spans="1:6" x14ac:dyDescent="0.2">
      <c r="A20" s="28"/>
      <c r="B20" s="5">
        <v>4</v>
      </c>
      <c r="C20" s="50"/>
      <c r="D20" s="37">
        <v>1</v>
      </c>
      <c r="E20" s="10"/>
      <c r="F20" s="5" t="s">
        <v>122</v>
      </c>
    </row>
    <row r="21" spans="1:6" ht="15" x14ac:dyDescent="0.25">
      <c r="A21" s="28"/>
      <c r="D21" s="36"/>
      <c r="E21" s="27"/>
    </row>
    <row r="22" spans="1:6" ht="15" x14ac:dyDescent="0.25">
      <c r="A22" s="28"/>
      <c r="B22" s="35">
        <f>SUM(F19)</f>
        <v>0</v>
      </c>
      <c r="C22" s="28" t="s">
        <v>7</v>
      </c>
      <c r="D22" s="38">
        <f>SUM(F12-F13)</f>
        <v>0</v>
      </c>
      <c r="E22" s="27" t="s">
        <v>8</v>
      </c>
      <c r="F22" s="55" t="e">
        <f>ROUNDUP(F24,3)</f>
        <v>#DIV/0!</v>
      </c>
    </row>
    <row r="23" spans="1:6" x14ac:dyDescent="0.2">
      <c r="A23" s="28"/>
      <c r="B23" s="5" t="s">
        <v>9</v>
      </c>
      <c r="C23" s="50"/>
      <c r="D23" s="73" t="s">
        <v>10</v>
      </c>
      <c r="E23" s="10"/>
      <c r="F23" s="5" t="s">
        <v>11</v>
      </c>
    </row>
    <row r="24" spans="1:6" ht="15" x14ac:dyDescent="0.25">
      <c r="A24" s="28"/>
      <c r="D24" s="36"/>
      <c r="E24" s="27"/>
      <c r="F24" s="41" t="e">
        <f>SUM(B22)/D22*100</f>
        <v>#DIV/0!</v>
      </c>
    </row>
    <row r="25" spans="1:6" ht="15" x14ac:dyDescent="0.25">
      <c r="A25" s="28"/>
      <c r="B25" s="72" t="s">
        <v>130</v>
      </c>
      <c r="D25" s="36"/>
      <c r="E25" s="27"/>
    </row>
    <row r="26" spans="1:6" ht="15" x14ac:dyDescent="0.25">
      <c r="A26" s="28"/>
      <c r="D26" s="36"/>
      <c r="E26" s="27"/>
    </row>
    <row r="27" spans="1:6" ht="15" x14ac:dyDescent="0.25">
      <c r="A27" s="28"/>
      <c r="B27" s="38">
        <f>SUM(F11)</f>
        <v>0</v>
      </c>
      <c r="C27" s="1" t="s">
        <v>5</v>
      </c>
      <c r="D27" s="71" t="e">
        <f>SUM(F22)</f>
        <v>#DIV/0!</v>
      </c>
      <c r="E27" s="27" t="s">
        <v>6</v>
      </c>
      <c r="F27" s="40" t="e">
        <f>SUM(B27/100)*D27</f>
        <v>#DIV/0!</v>
      </c>
    </row>
    <row r="28" spans="1:6" x14ac:dyDescent="0.2">
      <c r="A28" s="28"/>
      <c r="B28" s="5">
        <v>5</v>
      </c>
      <c r="C28" s="50"/>
      <c r="D28" s="70" t="s">
        <v>12</v>
      </c>
      <c r="E28" s="10"/>
      <c r="F28" s="69" t="s">
        <v>123</v>
      </c>
    </row>
    <row r="29" spans="1:6" ht="15" x14ac:dyDescent="0.25">
      <c r="A29" s="28"/>
      <c r="B29" s="41"/>
      <c r="D29" s="68"/>
      <c r="E29" s="27"/>
      <c r="F29" s="41"/>
    </row>
    <row r="30" spans="1:6" ht="15" x14ac:dyDescent="0.25">
      <c r="A30" s="28"/>
      <c r="B30" s="38">
        <f>SUM(F10)</f>
        <v>0</v>
      </c>
      <c r="C30" s="1" t="s">
        <v>5</v>
      </c>
      <c r="D30" s="65">
        <f>SUM(F7)</f>
        <v>0</v>
      </c>
      <c r="E30" s="27" t="s">
        <v>6</v>
      </c>
      <c r="F30" s="38">
        <f>B30/100*D30</f>
        <v>0</v>
      </c>
    </row>
    <row r="31" spans="1:6" x14ac:dyDescent="0.2">
      <c r="A31" s="28"/>
      <c r="B31" s="5">
        <v>4</v>
      </c>
      <c r="C31" s="50"/>
      <c r="D31" s="37">
        <v>1</v>
      </c>
      <c r="E31" s="10"/>
      <c r="F31" s="5" t="s">
        <v>118</v>
      </c>
    </row>
    <row r="32" spans="1:6" x14ac:dyDescent="0.2">
      <c r="A32" s="28"/>
      <c r="B32" s="67"/>
      <c r="D32" s="66">
        <f>A28-A37</f>
        <v>0</v>
      </c>
      <c r="E32" s="27"/>
      <c r="F32" s="41"/>
    </row>
    <row r="33" spans="1:8" ht="15" x14ac:dyDescent="0.25">
      <c r="A33" s="28"/>
      <c r="B33" s="38">
        <f>SUM(F14)</f>
        <v>0</v>
      </c>
      <c r="C33" s="1" t="s">
        <v>5</v>
      </c>
      <c r="D33" s="65">
        <f>SUM(F8)</f>
        <v>0</v>
      </c>
      <c r="E33" s="27" t="s">
        <v>6</v>
      </c>
      <c r="F33" s="38">
        <f>B33/100*D33</f>
        <v>0</v>
      </c>
    </row>
    <row r="34" spans="1:8" x14ac:dyDescent="0.2">
      <c r="A34" s="28"/>
      <c r="B34" s="5">
        <v>8</v>
      </c>
      <c r="C34" s="50"/>
      <c r="D34" s="37">
        <v>2</v>
      </c>
      <c r="E34" s="10"/>
      <c r="F34" s="5" t="s">
        <v>119</v>
      </c>
    </row>
    <row r="35" spans="1:8" x14ac:dyDescent="0.2">
      <c r="B35" s="64" t="s">
        <v>13</v>
      </c>
      <c r="C35" s="63"/>
      <c r="D35" s="62" t="e">
        <f>F27-F36</f>
        <v>#DIV/0!</v>
      </c>
      <c r="E35" s="61"/>
      <c r="F35" s="60"/>
    </row>
    <row r="36" spans="1:8" ht="13.5" thickBot="1" x14ac:dyDescent="0.25">
      <c r="D36" s="1" t="s">
        <v>117</v>
      </c>
      <c r="E36" s="41"/>
      <c r="F36" s="59">
        <f>SUM(F30+F33)</f>
        <v>0</v>
      </c>
    </row>
    <row r="37" spans="1:8" x14ac:dyDescent="0.2">
      <c r="E37" s="41"/>
    </row>
    <row r="38" spans="1:8" x14ac:dyDescent="0.2">
      <c r="E38" s="41"/>
    </row>
    <row r="39" spans="1:8" x14ac:dyDescent="0.2">
      <c r="B39" s="56">
        <f>SUM(F36)</f>
        <v>0</v>
      </c>
      <c r="C39" s="41" t="s">
        <v>14</v>
      </c>
      <c r="D39" s="56">
        <f>SUM(F11)</f>
        <v>0</v>
      </c>
      <c r="E39" s="41" t="s">
        <v>15</v>
      </c>
      <c r="F39" s="57" t="e">
        <f>ROUNDUP(F41,3)</f>
        <v>#DIV/0!</v>
      </c>
    </row>
    <row r="40" spans="1:8" x14ac:dyDescent="0.2">
      <c r="B40" s="50" t="s">
        <v>104</v>
      </c>
      <c r="C40" s="50"/>
      <c r="D40" s="5">
        <v>5</v>
      </c>
      <c r="E40" s="5"/>
      <c r="F40" s="58" t="s">
        <v>16</v>
      </c>
    </row>
    <row r="41" spans="1:8" x14ac:dyDescent="0.2">
      <c r="E41" s="41"/>
      <c r="F41" s="27" t="e">
        <f>SUM(B39/D39)*100</f>
        <v>#DIV/0!</v>
      </c>
      <c r="H41" s="77"/>
    </row>
    <row r="42" spans="1:8" x14ac:dyDescent="0.2">
      <c r="A42" s="2" t="s">
        <v>17</v>
      </c>
      <c r="E42" s="41"/>
      <c r="H42" s="77"/>
    </row>
    <row r="43" spans="1:8" x14ac:dyDescent="0.2">
      <c r="E43" s="41"/>
      <c r="H43" s="77"/>
    </row>
    <row r="44" spans="1:8" ht="15" x14ac:dyDescent="0.25">
      <c r="B44" s="56">
        <f>SUM(F12-F13)</f>
        <v>0</v>
      </c>
      <c r="C44" s="1" t="s">
        <v>5</v>
      </c>
      <c r="D44" s="57" t="e">
        <f>IF(F39&gt;F22,F39,F22)</f>
        <v>#DIV/0!</v>
      </c>
      <c r="E44" s="41" t="s">
        <v>18</v>
      </c>
      <c r="F44" s="35" t="e">
        <f>SUM(B44)/100*D44</f>
        <v>#DIV/0!</v>
      </c>
      <c r="H44" s="77"/>
    </row>
    <row r="45" spans="1:8" x14ac:dyDescent="0.2">
      <c r="B45" s="5" t="s">
        <v>10</v>
      </c>
      <c r="C45" s="5"/>
      <c r="D45" s="5" t="s">
        <v>19</v>
      </c>
      <c r="E45" s="5"/>
      <c r="F45" s="5" t="s">
        <v>20</v>
      </c>
      <c r="H45" s="77"/>
    </row>
    <row r="46" spans="1:8" x14ac:dyDescent="0.2">
      <c r="E46" s="41"/>
      <c r="F46" s="1" t="s">
        <v>2</v>
      </c>
      <c r="H46" s="77"/>
    </row>
    <row r="47" spans="1:8" x14ac:dyDescent="0.2">
      <c r="B47" s="56" t="e">
        <f>SUM(F44)</f>
        <v>#DIV/0!</v>
      </c>
      <c r="C47" s="1" t="s">
        <v>21</v>
      </c>
      <c r="D47" s="56">
        <f>SUM(B44)</f>
        <v>0</v>
      </c>
      <c r="E47" s="41" t="s">
        <v>22</v>
      </c>
      <c r="F47" s="55" t="e">
        <f>ROUNDDOWN(F49,3)</f>
        <v>#DIV/0!</v>
      </c>
      <c r="H47" s="77"/>
    </row>
    <row r="48" spans="1:8" x14ac:dyDescent="0.2">
      <c r="B48" s="5" t="s">
        <v>20</v>
      </c>
      <c r="C48" s="50"/>
      <c r="D48" s="5" t="s">
        <v>10</v>
      </c>
      <c r="E48" s="5"/>
      <c r="F48" s="50" t="s">
        <v>23</v>
      </c>
      <c r="H48" s="77"/>
    </row>
    <row r="49" spans="1:8" x14ac:dyDescent="0.2">
      <c r="E49" s="41"/>
      <c r="F49" s="54" t="e">
        <f>SUM(F44*1.04)/D47*100</f>
        <v>#DIV/0!</v>
      </c>
      <c r="H49" s="77"/>
    </row>
    <row r="50" spans="1:8" x14ac:dyDescent="0.2">
      <c r="E50" s="41"/>
      <c r="H50" s="77"/>
    </row>
    <row r="51" spans="1:8" ht="13.5" thickBot="1" x14ac:dyDescent="0.25">
      <c r="B51" s="2" t="s">
        <v>0</v>
      </c>
      <c r="C51" s="7" t="s">
        <v>24</v>
      </c>
      <c r="D51" s="53" t="s">
        <v>1</v>
      </c>
      <c r="E51" s="41"/>
      <c r="H51" s="77"/>
    </row>
    <row r="52" spans="1:8" ht="15.75" thickBot="1" x14ac:dyDescent="0.3">
      <c r="B52" s="90"/>
      <c r="C52" s="41" t="s">
        <v>25</v>
      </c>
      <c r="D52" s="52"/>
      <c r="E52" s="41" t="s">
        <v>26</v>
      </c>
      <c r="F52" s="51">
        <f>SUM(B52*D52)/100</f>
        <v>0</v>
      </c>
      <c r="H52" s="77"/>
    </row>
    <row r="53" spans="1:8" x14ac:dyDescent="0.2">
      <c r="B53" s="6" t="s">
        <v>66</v>
      </c>
      <c r="D53" s="6" t="s">
        <v>65</v>
      </c>
      <c r="E53" s="41"/>
      <c r="F53" s="6" t="s">
        <v>27</v>
      </c>
      <c r="H53" s="77"/>
    </row>
    <row r="54" spans="1:8" ht="23.25" customHeight="1" x14ac:dyDescent="0.2">
      <c r="A54" s="99" t="s">
        <v>28</v>
      </c>
      <c r="B54" s="99"/>
      <c r="C54" s="99"/>
      <c r="D54" s="99"/>
      <c r="E54" s="99"/>
      <c r="F54" s="99"/>
      <c r="H54" s="77"/>
    </row>
    <row r="55" spans="1:8" x14ac:dyDescent="0.2">
      <c r="H55" s="77"/>
    </row>
  </sheetData>
  <sheetProtection algorithmName="SHA-512" hashValue="UlQmLWcRay2Yy57sEsvF1NWJQkNO0vUioDzukdpoGS2Q8G0KX7xxXI4wITM7Ep0TQ4eWyCYqOJBTAcsaPQZ56A==" saltValue="Do2AMX/ST466KWycHdGJIQ==" spinCount="100000" sheet="1" selectLockedCells="1"/>
  <mergeCells count="5">
    <mergeCell ref="A54:F54"/>
    <mergeCell ref="B5:F5"/>
    <mergeCell ref="A2:F2"/>
    <mergeCell ref="A3:F3"/>
    <mergeCell ref="A4:F4"/>
  </mergeCells>
  <conditionalFormatting sqref="D35">
    <cfRule type="cellIs" dxfId="0" priority="1" stopIfTrue="1" operator="between">
      <formula>0</formula>
      <formula>-10000000</formula>
    </cfRule>
  </conditionalFormatting>
  <printOptions horizontalCentered="1"/>
  <pageMargins left="0.5" right="0" top="0.25" bottom="0" header="0.3" footer="0"/>
  <pageSetup scale="87" orientation="portrait" r:id="rId1"/>
  <headerFooter alignWithMargins="0">
    <oddHeader>&amp;R&amp;9LF 2009EV - Rev. 06/2021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60"/>
  <sheetViews>
    <sheetView topLeftCell="A43" zoomScaleNormal="100" workbookViewId="0">
      <selection activeCell="F9" sqref="F9"/>
    </sheetView>
  </sheetViews>
  <sheetFormatPr defaultColWidth="8.85546875" defaultRowHeight="12.75" x14ac:dyDescent="0.2"/>
  <cols>
    <col min="1" max="1" width="10.7109375" style="1" customWidth="1"/>
    <col min="2" max="2" width="14.28515625" style="1" customWidth="1"/>
    <col min="3" max="3" width="8.85546875" style="1"/>
    <col min="4" max="4" width="21.42578125" style="1" customWidth="1"/>
    <col min="5" max="5" width="8.85546875" style="1"/>
    <col min="6" max="6" width="21.140625" style="1" customWidth="1"/>
    <col min="7" max="16384" width="8.85546875" style="1"/>
  </cols>
  <sheetData>
    <row r="1" spans="1:7" ht="48" customHeight="1" x14ac:dyDescent="0.2"/>
    <row r="2" spans="1:7" ht="18.75" x14ac:dyDescent="0.3">
      <c r="A2" s="101" t="s">
        <v>67</v>
      </c>
      <c r="B2" s="102"/>
      <c r="C2" s="102"/>
      <c r="D2" s="102"/>
      <c r="E2" s="102"/>
      <c r="F2" s="102"/>
    </row>
    <row r="3" spans="1:7" s="75" customFormat="1" ht="18.75" x14ac:dyDescent="0.3">
      <c r="A3" s="101" t="s">
        <v>64</v>
      </c>
      <c r="B3" s="102"/>
      <c r="C3" s="102"/>
      <c r="D3" s="102"/>
      <c r="E3" s="102"/>
      <c r="F3" s="102"/>
      <c r="G3" s="79"/>
    </row>
    <row r="4" spans="1:7" s="75" customFormat="1" ht="18.75" x14ac:dyDescent="0.3">
      <c r="A4" s="101" t="s">
        <v>29</v>
      </c>
      <c r="B4" s="102"/>
      <c r="C4" s="102"/>
      <c r="D4" s="102"/>
      <c r="E4" s="102"/>
      <c r="F4" s="102"/>
      <c r="G4" s="79"/>
    </row>
    <row r="5" spans="1:7" ht="19.899999999999999" customHeight="1" x14ac:dyDescent="0.25">
      <c r="A5" s="82" t="s">
        <v>68</v>
      </c>
      <c r="B5" s="103">
        <f>REAL!B5</f>
        <v>0</v>
      </c>
      <c r="C5" s="103"/>
      <c r="D5" s="103"/>
      <c r="E5" s="103"/>
      <c r="F5" s="103"/>
      <c r="G5"/>
    </row>
    <row r="6" spans="1:7" ht="15" x14ac:dyDescent="0.25">
      <c r="A6" s="28"/>
      <c r="C6" s="28"/>
      <c r="D6" s="36"/>
      <c r="E6" s="27"/>
    </row>
    <row r="7" spans="1:7" ht="15" x14ac:dyDescent="0.25">
      <c r="A7" s="41">
        <v>1</v>
      </c>
      <c r="B7" s="1" t="s">
        <v>105</v>
      </c>
      <c r="C7" s="28"/>
      <c r="D7" s="36"/>
      <c r="E7" s="27"/>
      <c r="F7" s="42">
        <f>REAL!F7</f>
        <v>0</v>
      </c>
    </row>
    <row r="8" spans="1:7" ht="15" x14ac:dyDescent="0.25">
      <c r="A8" s="41">
        <v>2</v>
      </c>
      <c r="B8" s="1" t="s">
        <v>106</v>
      </c>
      <c r="C8" s="28"/>
      <c r="D8" s="36"/>
      <c r="E8" s="27"/>
      <c r="F8" s="42">
        <f>REAL!F8</f>
        <v>0</v>
      </c>
    </row>
    <row r="9" spans="1:7" ht="15" x14ac:dyDescent="0.25">
      <c r="A9" s="41">
        <v>3</v>
      </c>
      <c r="B9" s="1" t="s">
        <v>114</v>
      </c>
      <c r="C9" s="28"/>
      <c r="D9" s="36"/>
      <c r="E9" s="27" t="s">
        <v>2</v>
      </c>
      <c r="F9" s="80"/>
    </row>
    <row r="10" spans="1:7" ht="15" x14ac:dyDescent="0.25">
      <c r="A10" s="41">
        <v>4</v>
      </c>
      <c r="B10" s="1" t="s">
        <v>113</v>
      </c>
      <c r="C10" s="28"/>
      <c r="D10" s="36"/>
      <c r="E10" s="27" t="s">
        <v>2</v>
      </c>
      <c r="F10" s="40">
        <f>REAL!F10</f>
        <v>0</v>
      </c>
    </row>
    <row r="11" spans="1:7" ht="15" x14ac:dyDescent="0.25">
      <c r="A11" s="41">
        <v>5</v>
      </c>
      <c r="B11" s="1" t="s">
        <v>115</v>
      </c>
      <c r="C11" s="28"/>
      <c r="D11" s="36"/>
      <c r="E11" s="27" t="s">
        <v>2</v>
      </c>
      <c r="F11" s="38">
        <f>REAL!F12</f>
        <v>0</v>
      </c>
    </row>
    <row r="12" spans="1:7" ht="15" x14ac:dyDescent="0.25">
      <c r="A12" s="41">
        <v>6</v>
      </c>
      <c r="B12" s="1" t="s">
        <v>116</v>
      </c>
      <c r="C12" s="28"/>
      <c r="D12" s="36"/>
      <c r="E12" s="27"/>
      <c r="F12" s="40">
        <f>REAL!F14</f>
        <v>0</v>
      </c>
    </row>
    <row r="13" spans="1:7" ht="15" x14ac:dyDescent="0.25">
      <c r="A13" s="41">
        <v>7</v>
      </c>
      <c r="B13" s="1" t="s">
        <v>109</v>
      </c>
      <c r="C13" s="28"/>
      <c r="D13" s="36"/>
      <c r="E13" s="27"/>
      <c r="F13" s="40">
        <f>REAL!F15</f>
        <v>0</v>
      </c>
    </row>
    <row r="14" spans="1:7" ht="5.25" customHeight="1" x14ac:dyDescent="0.25">
      <c r="A14" s="27" t="s">
        <v>2</v>
      </c>
      <c r="C14" s="27"/>
      <c r="D14" s="36"/>
      <c r="E14" s="27"/>
    </row>
    <row r="15" spans="1:7" x14ac:dyDescent="0.2">
      <c r="A15" s="29" t="s">
        <v>4</v>
      </c>
      <c r="B15" s="2" t="s">
        <v>30</v>
      </c>
      <c r="C15" s="29"/>
      <c r="D15" s="39"/>
      <c r="E15" s="27"/>
    </row>
    <row r="16" spans="1:7" ht="6" customHeight="1" x14ac:dyDescent="0.25">
      <c r="A16" s="27"/>
      <c r="C16" s="27"/>
      <c r="D16" s="36"/>
      <c r="E16" s="27"/>
    </row>
    <row r="17" spans="1:6" ht="15" x14ac:dyDescent="0.25">
      <c r="A17" s="27"/>
      <c r="B17" s="38">
        <f>SUM(F11)</f>
        <v>0</v>
      </c>
      <c r="C17" s="27" t="s">
        <v>5</v>
      </c>
      <c r="D17" s="30">
        <f>F9</f>
        <v>0</v>
      </c>
      <c r="E17" s="27" t="s">
        <v>6</v>
      </c>
      <c r="F17" s="38">
        <f>SUM(B17)/100*D17</f>
        <v>0</v>
      </c>
    </row>
    <row r="18" spans="1:6" x14ac:dyDescent="0.2">
      <c r="A18" s="28"/>
      <c r="B18" s="5">
        <v>5</v>
      </c>
      <c r="C18" s="10"/>
      <c r="D18" s="37" t="s">
        <v>31</v>
      </c>
      <c r="E18" s="10"/>
      <c r="F18" s="5" t="s">
        <v>124</v>
      </c>
    </row>
    <row r="19" spans="1:6" ht="15" x14ac:dyDescent="0.25">
      <c r="A19" s="28"/>
      <c r="C19" s="27"/>
      <c r="D19" s="36"/>
      <c r="E19" s="27"/>
    </row>
    <row r="20" spans="1:6" ht="15" x14ac:dyDescent="0.25">
      <c r="A20" s="28"/>
      <c r="B20" s="35">
        <f>SUM(F10)</f>
        <v>0</v>
      </c>
      <c r="C20" s="27" t="s">
        <v>5</v>
      </c>
      <c r="D20" s="30">
        <f>SUM(F7)</f>
        <v>0</v>
      </c>
      <c r="E20" s="27" t="s">
        <v>6</v>
      </c>
      <c r="F20" s="34">
        <f>SUM(B20)/100*D20</f>
        <v>0</v>
      </c>
    </row>
    <row r="21" spans="1:6" x14ac:dyDescent="0.2">
      <c r="A21" s="28"/>
      <c r="B21" s="5">
        <v>4</v>
      </c>
      <c r="C21" s="10"/>
      <c r="D21" s="10">
        <v>1</v>
      </c>
      <c r="E21" s="10"/>
      <c r="F21" s="5" t="s">
        <v>121</v>
      </c>
    </row>
    <row r="22" spans="1:6" x14ac:dyDescent="0.2">
      <c r="A22" s="28"/>
      <c r="B22" s="5"/>
      <c r="C22" s="10"/>
      <c r="D22" s="10"/>
      <c r="E22" s="10"/>
      <c r="F22" s="5"/>
    </row>
    <row r="23" spans="1:6" x14ac:dyDescent="0.2">
      <c r="A23" s="28"/>
      <c r="B23" s="9">
        <f>SUM(F17)</f>
        <v>0</v>
      </c>
      <c r="C23" s="27" t="s">
        <v>32</v>
      </c>
      <c r="D23" s="9">
        <f>SUM(F20)</f>
        <v>0</v>
      </c>
      <c r="E23" s="27" t="s">
        <v>6</v>
      </c>
      <c r="F23" s="9">
        <f>SUM(B23-D23)</f>
        <v>0</v>
      </c>
    </row>
    <row r="24" spans="1:6" x14ac:dyDescent="0.2">
      <c r="A24" s="28"/>
      <c r="B24" s="5" t="s">
        <v>9</v>
      </c>
      <c r="C24" s="10"/>
      <c r="D24" s="10" t="s">
        <v>20</v>
      </c>
      <c r="E24" s="10"/>
      <c r="F24" s="33" t="s">
        <v>33</v>
      </c>
    </row>
    <row r="25" spans="1:6" x14ac:dyDescent="0.2">
      <c r="A25" s="28"/>
      <c r="B25" s="5"/>
      <c r="C25" s="10"/>
      <c r="D25" s="10"/>
      <c r="E25" s="10"/>
      <c r="F25" s="5"/>
    </row>
    <row r="26" spans="1:6" x14ac:dyDescent="0.2">
      <c r="A26" s="28"/>
      <c r="B26" s="9">
        <f>SUM(F23)</f>
        <v>0</v>
      </c>
      <c r="C26" s="10" t="s">
        <v>34</v>
      </c>
      <c r="D26" s="9">
        <f>SUM(F20)</f>
        <v>0</v>
      </c>
      <c r="E26" s="10"/>
      <c r="F26" s="26" t="e">
        <f>SUM(B26/D26)</f>
        <v>#DIV/0!</v>
      </c>
    </row>
    <row r="27" spans="1:6" x14ac:dyDescent="0.2">
      <c r="A27" s="28"/>
      <c r="B27" s="5" t="s">
        <v>35</v>
      </c>
      <c r="C27" s="32"/>
      <c r="D27" s="10" t="s">
        <v>20</v>
      </c>
      <c r="E27" s="10"/>
      <c r="F27" s="5" t="s">
        <v>36</v>
      </c>
    </row>
    <row r="28" spans="1:6" x14ac:dyDescent="0.2">
      <c r="A28" s="28"/>
      <c r="B28" s="5"/>
      <c r="C28" s="32"/>
      <c r="D28" s="10"/>
      <c r="E28" s="10"/>
      <c r="F28" s="5"/>
    </row>
    <row r="29" spans="1:6" x14ac:dyDescent="0.2">
      <c r="A29" s="29" t="s">
        <v>37</v>
      </c>
      <c r="B29" s="2" t="s">
        <v>38</v>
      </c>
      <c r="C29" s="32"/>
      <c r="D29" s="10"/>
      <c r="E29" s="10"/>
      <c r="F29" s="5"/>
    </row>
    <row r="30" spans="1:6" x14ac:dyDescent="0.2">
      <c r="A30" s="28"/>
      <c r="B30" s="5"/>
      <c r="C30" s="32"/>
      <c r="D30" s="10"/>
      <c r="E30" s="10"/>
      <c r="F30" s="5"/>
    </row>
    <row r="31" spans="1:6" x14ac:dyDescent="0.2">
      <c r="A31" s="28"/>
      <c r="B31" s="9">
        <f>SUM(F13)</f>
        <v>0</v>
      </c>
      <c r="C31" s="28" t="s">
        <v>5</v>
      </c>
      <c r="D31" s="31">
        <f>F9</f>
        <v>0</v>
      </c>
      <c r="E31" s="27" t="s">
        <v>6</v>
      </c>
      <c r="F31" s="9">
        <f>SUM(B31)/100*D31</f>
        <v>0</v>
      </c>
    </row>
    <row r="32" spans="1:6" x14ac:dyDescent="0.2">
      <c r="A32" s="28"/>
      <c r="B32" s="10">
        <v>7</v>
      </c>
      <c r="C32" s="28"/>
      <c r="D32" s="10" t="s">
        <v>31</v>
      </c>
      <c r="E32" s="27"/>
      <c r="F32" s="10" t="s">
        <v>125</v>
      </c>
    </row>
    <row r="33" spans="1:6" x14ac:dyDescent="0.2">
      <c r="A33" s="28"/>
      <c r="B33" s="10"/>
      <c r="C33" s="28"/>
      <c r="D33" s="10"/>
      <c r="E33" s="27"/>
      <c r="F33" s="10"/>
    </row>
    <row r="34" spans="1:6" x14ac:dyDescent="0.2">
      <c r="A34" s="28"/>
      <c r="B34" s="9">
        <f>SUM(F12)</f>
        <v>0</v>
      </c>
      <c r="C34" s="28" t="s">
        <v>5</v>
      </c>
      <c r="D34" s="30">
        <f>SUM(F8)</f>
        <v>0</v>
      </c>
      <c r="E34" s="27" t="s">
        <v>6</v>
      </c>
      <c r="F34" s="9">
        <f>SUM(B34)/100*D34</f>
        <v>0</v>
      </c>
    </row>
    <row r="35" spans="1:6" x14ac:dyDescent="0.2">
      <c r="A35" s="28"/>
      <c r="B35" s="10" t="s">
        <v>39</v>
      </c>
      <c r="C35" s="28"/>
      <c r="D35" s="10" t="s">
        <v>40</v>
      </c>
      <c r="E35" s="27"/>
      <c r="F35" s="10" t="s">
        <v>120</v>
      </c>
    </row>
    <row r="36" spans="1:6" x14ac:dyDescent="0.2">
      <c r="A36" s="28"/>
      <c r="B36" s="10"/>
      <c r="C36" s="28"/>
      <c r="D36" s="10"/>
      <c r="E36" s="27"/>
      <c r="F36" s="10"/>
    </row>
    <row r="37" spans="1:6" x14ac:dyDescent="0.2">
      <c r="A37" s="28"/>
      <c r="B37" s="9">
        <f>SUM(F31)</f>
        <v>0</v>
      </c>
      <c r="C37" s="28" t="s">
        <v>32</v>
      </c>
      <c r="D37" s="9">
        <f>SUM(F34)</f>
        <v>0</v>
      </c>
      <c r="E37" s="27" t="s">
        <v>6</v>
      </c>
      <c r="F37" s="9">
        <f>SUM(B37-D37)</f>
        <v>0</v>
      </c>
    </row>
    <row r="38" spans="1:6" x14ac:dyDescent="0.2">
      <c r="A38" s="28"/>
      <c r="B38" s="10" t="s">
        <v>41</v>
      </c>
      <c r="C38" s="28"/>
      <c r="D38" s="10" t="s">
        <v>42</v>
      </c>
      <c r="E38" s="27"/>
      <c r="F38" s="10" t="s">
        <v>43</v>
      </c>
    </row>
    <row r="39" spans="1:6" x14ac:dyDescent="0.2">
      <c r="A39" s="28"/>
      <c r="B39" s="10"/>
      <c r="C39" s="28"/>
      <c r="D39" s="10"/>
      <c r="E39" s="27"/>
      <c r="F39" s="10"/>
    </row>
    <row r="40" spans="1:6" x14ac:dyDescent="0.2">
      <c r="A40" s="28"/>
      <c r="B40" s="9">
        <f>SUM(F37)</f>
        <v>0</v>
      </c>
      <c r="C40" s="10" t="s">
        <v>34</v>
      </c>
      <c r="D40" s="9">
        <f>SUM(F34)</f>
        <v>0</v>
      </c>
      <c r="E40" s="27" t="s">
        <v>6</v>
      </c>
      <c r="F40" s="26" t="e">
        <f>SUM(B40/D40)</f>
        <v>#DIV/0!</v>
      </c>
    </row>
    <row r="41" spans="1:6" x14ac:dyDescent="0.2">
      <c r="A41" s="28"/>
      <c r="B41" s="10" t="s">
        <v>44</v>
      </c>
      <c r="C41" s="28"/>
      <c r="D41" s="10" t="s">
        <v>42</v>
      </c>
      <c r="E41" s="27"/>
      <c r="F41" s="10" t="s">
        <v>45</v>
      </c>
    </row>
    <row r="42" spans="1:6" x14ac:dyDescent="0.2">
      <c r="A42" s="28"/>
      <c r="B42" s="10"/>
      <c r="C42" s="28"/>
      <c r="D42" s="10"/>
      <c r="E42" s="27"/>
      <c r="F42" s="10"/>
    </row>
    <row r="43" spans="1:6" x14ac:dyDescent="0.2">
      <c r="A43" s="29" t="s">
        <v>46</v>
      </c>
      <c r="B43" s="2" t="s">
        <v>47</v>
      </c>
      <c r="C43" s="28"/>
      <c r="D43" s="10"/>
      <c r="E43" s="27"/>
      <c r="F43" s="10"/>
    </row>
    <row r="44" spans="1:6" x14ac:dyDescent="0.2">
      <c r="A44" s="28"/>
      <c r="B44" s="19" t="s">
        <v>48</v>
      </c>
      <c r="C44" s="28"/>
      <c r="D44" s="10"/>
      <c r="E44" s="27"/>
      <c r="F44" s="10"/>
    </row>
    <row r="45" spans="1:6" x14ac:dyDescent="0.2">
      <c r="A45" s="28"/>
      <c r="B45" s="19"/>
      <c r="C45" s="28"/>
      <c r="D45" s="10"/>
      <c r="E45" s="27"/>
      <c r="F45" s="10"/>
    </row>
    <row r="46" spans="1:6" x14ac:dyDescent="0.2">
      <c r="A46" s="22" t="s">
        <v>49</v>
      </c>
      <c r="B46" s="26" t="e">
        <f>SUM(F40)</f>
        <v>#DIV/0!</v>
      </c>
      <c r="C46" s="22" t="s">
        <v>50</v>
      </c>
      <c r="D46" s="20"/>
      <c r="E46" s="20"/>
      <c r="F46" s="25" t="e">
        <f>SUM(F26)</f>
        <v>#DIV/0!</v>
      </c>
    </row>
    <row r="47" spans="1:6" x14ac:dyDescent="0.2">
      <c r="A47" s="22"/>
      <c r="B47" s="20" t="s">
        <v>51</v>
      </c>
      <c r="C47" s="22"/>
      <c r="D47" s="20"/>
      <c r="E47" s="20"/>
      <c r="F47" s="24" t="s">
        <v>52</v>
      </c>
    </row>
    <row r="48" spans="1:6" x14ac:dyDescent="0.2">
      <c r="A48" s="22" t="s">
        <v>128</v>
      </c>
      <c r="B48" s="21"/>
      <c r="C48" s="22"/>
      <c r="D48" s="21"/>
      <c r="E48" s="20"/>
      <c r="F48" s="23">
        <f>SUM(F9)</f>
        <v>0</v>
      </c>
    </row>
    <row r="49" spans="1:6" x14ac:dyDescent="0.2">
      <c r="A49" s="22"/>
      <c r="B49" s="21"/>
      <c r="C49" s="22"/>
      <c r="D49" s="21"/>
      <c r="E49" s="20"/>
      <c r="F49" s="20">
        <v>3</v>
      </c>
    </row>
    <row r="50" spans="1:6" x14ac:dyDescent="0.2">
      <c r="B50" s="19" t="s">
        <v>53</v>
      </c>
    </row>
    <row r="52" spans="1:6" x14ac:dyDescent="0.2">
      <c r="A52" s="11" t="s">
        <v>49</v>
      </c>
      <c r="B52" s="18" t="e">
        <f>SUM(F40)</f>
        <v>#DIV/0!</v>
      </c>
      <c r="C52" s="11" t="s">
        <v>54</v>
      </c>
      <c r="D52" s="11"/>
      <c r="E52" s="11"/>
      <c r="F52" s="17" t="e">
        <f>SUM(F26)</f>
        <v>#DIV/0!</v>
      </c>
    </row>
    <row r="53" spans="1:6" x14ac:dyDescent="0.2">
      <c r="A53" s="11"/>
      <c r="B53" s="12" t="s">
        <v>51</v>
      </c>
      <c r="C53" s="11"/>
      <c r="D53" s="11"/>
      <c r="E53" s="11"/>
      <c r="F53" s="12" t="s">
        <v>52</v>
      </c>
    </row>
    <row r="54" spans="1:6" x14ac:dyDescent="0.2">
      <c r="A54" s="11" t="s">
        <v>55</v>
      </c>
      <c r="B54" s="11"/>
      <c r="C54" s="11"/>
      <c r="D54" s="11"/>
      <c r="E54" s="11"/>
      <c r="F54" s="11"/>
    </row>
    <row r="55" spans="1:6" x14ac:dyDescent="0.2">
      <c r="A55" s="11"/>
      <c r="B55" s="16">
        <f>SUM(D40)</f>
        <v>0</v>
      </c>
      <c r="C55" s="12" t="s">
        <v>56</v>
      </c>
      <c r="D55" s="15" t="e">
        <f>SUM(F46+1)</f>
        <v>#DIV/0!</v>
      </c>
      <c r="E55" s="14" t="s">
        <v>6</v>
      </c>
      <c r="F55" s="13" t="e">
        <f>SUM(B55*D55)</f>
        <v>#DIV/0!</v>
      </c>
    </row>
    <row r="56" spans="1:6" x14ac:dyDescent="0.2">
      <c r="A56" s="11"/>
      <c r="B56" s="12" t="s">
        <v>42</v>
      </c>
      <c r="C56" s="11"/>
      <c r="D56" s="12" t="s">
        <v>57</v>
      </c>
      <c r="E56" s="11"/>
      <c r="F56" s="11" t="s">
        <v>127</v>
      </c>
    </row>
    <row r="58" spans="1:6" x14ac:dyDescent="0.2">
      <c r="B58" s="4" t="e">
        <f>SUM(F55)</f>
        <v>#DIV/0!</v>
      </c>
      <c r="C58" s="10" t="s">
        <v>34</v>
      </c>
      <c r="D58" s="9">
        <f>SUM(F13)</f>
        <v>0</v>
      </c>
      <c r="E58" s="1" t="s">
        <v>58</v>
      </c>
      <c r="F58" s="8" t="e">
        <f>SUM((B58)/D58*100)</f>
        <v>#DIV/0!</v>
      </c>
    </row>
    <row r="59" spans="1:6" x14ac:dyDescent="0.2">
      <c r="B59" s="7" t="s">
        <v>59</v>
      </c>
      <c r="D59" s="7">
        <v>7</v>
      </c>
      <c r="F59" s="6" t="s">
        <v>126</v>
      </c>
    </row>
    <row r="60" spans="1:6" x14ac:dyDescent="0.2">
      <c r="A60" s="2" t="s">
        <v>63</v>
      </c>
    </row>
  </sheetData>
  <sheetProtection algorithmName="SHA-512" hashValue="LBav1FxfqUmXHM+th36X6U83LEs7riltkHJW1H9bNu5w7FxbHff/SmD2UFEsmjK2WWT3z13UueUOielkktRnig==" saltValue="mxXznJ/yx0On3jI97pAvdw==" spinCount="100000" sheet="1" selectLockedCells="1"/>
  <mergeCells count="4">
    <mergeCell ref="A3:F3"/>
    <mergeCell ref="A4:F4"/>
    <mergeCell ref="B5:F5"/>
    <mergeCell ref="A2:F2"/>
  </mergeCells>
  <printOptions horizontalCentered="1"/>
  <pageMargins left="0.25" right="0.25" top="0" bottom="0" header="0.3" footer="0.05"/>
  <pageSetup scale="89" orientation="portrait" r:id="rId1"/>
  <headerFooter alignWithMargins="0">
    <oddHeader>&amp;R&amp;9LF 2009EV-Rev. 06/2021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H60"/>
  <sheetViews>
    <sheetView topLeftCell="A40" zoomScaleNormal="100" workbookViewId="0">
      <selection activeCell="B9" sqref="B9"/>
    </sheetView>
  </sheetViews>
  <sheetFormatPr defaultColWidth="8.85546875" defaultRowHeight="12.75" x14ac:dyDescent="0.2"/>
  <cols>
    <col min="1" max="1" width="11.140625" style="1" customWidth="1"/>
    <col min="2" max="2" width="15.85546875" style="1" customWidth="1"/>
    <col min="3" max="3" width="8.85546875" style="1"/>
    <col min="4" max="4" width="21.42578125" style="1" customWidth="1"/>
    <col min="5" max="5" width="8.85546875" style="1"/>
    <col min="6" max="6" width="20" style="1" customWidth="1"/>
    <col min="7" max="16384" width="8.85546875" style="1"/>
  </cols>
  <sheetData>
    <row r="1" spans="1:8" ht="48" customHeight="1" x14ac:dyDescent="0.2"/>
    <row r="2" spans="1:8" ht="18.75" x14ac:dyDescent="0.3">
      <c r="A2" s="101" t="s">
        <v>67</v>
      </c>
      <c r="B2" s="101"/>
      <c r="C2" s="101"/>
      <c r="D2" s="101"/>
      <c r="E2" s="101"/>
      <c r="F2" s="101"/>
    </row>
    <row r="3" spans="1:8" s="75" customFormat="1" ht="18.75" x14ac:dyDescent="0.3">
      <c r="A3" s="101" t="s">
        <v>64</v>
      </c>
      <c r="B3" s="101"/>
      <c r="C3" s="101"/>
      <c r="D3" s="101"/>
      <c r="E3" s="101"/>
      <c r="F3" s="101"/>
      <c r="G3" s="85"/>
      <c r="H3" s="84"/>
    </row>
    <row r="4" spans="1:8" s="75" customFormat="1" ht="18.75" x14ac:dyDescent="0.3">
      <c r="A4" s="101" t="s">
        <v>60</v>
      </c>
      <c r="B4" s="101"/>
      <c r="C4" s="101"/>
      <c r="D4" s="101"/>
      <c r="E4" s="101"/>
      <c r="F4" s="101"/>
      <c r="G4" s="85"/>
      <c r="H4" s="84"/>
    </row>
    <row r="5" spans="1:8" ht="19.899999999999999" customHeight="1" x14ac:dyDescent="0.25">
      <c r="A5" s="82" t="s">
        <v>68</v>
      </c>
      <c r="B5" s="103">
        <f>REAL!B5</f>
        <v>0</v>
      </c>
      <c r="C5" s="103"/>
      <c r="D5" s="103"/>
      <c r="E5" s="103"/>
      <c r="F5" s="103"/>
      <c r="G5"/>
    </row>
    <row r="6" spans="1:8" ht="15" x14ac:dyDescent="0.25">
      <c r="A6" s="28"/>
      <c r="C6" s="28"/>
      <c r="D6" s="36"/>
      <c r="E6" s="27"/>
    </row>
    <row r="7" spans="1:8" ht="15" x14ac:dyDescent="0.25">
      <c r="A7" s="41">
        <v>1</v>
      </c>
      <c r="B7" s="1" t="str">
        <f>'Personal Manual'!B7</f>
        <v>2024 Actual Tax Rate (per $100) Real Property</v>
      </c>
      <c r="C7" s="28"/>
      <c r="D7" s="36"/>
      <c r="E7" s="27"/>
      <c r="F7" s="42">
        <f>REAL!F7</f>
        <v>0</v>
      </c>
    </row>
    <row r="8" spans="1:8" ht="15" x14ac:dyDescent="0.25">
      <c r="A8" s="41">
        <v>2</v>
      </c>
      <c r="B8" s="1" t="str">
        <f>'Personal Manual'!B8</f>
        <v>2024 Actual Tax Rate (per $100) Personal Property</v>
      </c>
      <c r="C8" s="28"/>
      <c r="D8" s="36"/>
      <c r="E8" s="27"/>
      <c r="F8" s="42">
        <f>REAL!F8</f>
        <v>0</v>
      </c>
    </row>
    <row r="9" spans="1:8" ht="15" x14ac:dyDescent="0.25">
      <c r="A9" s="41">
        <v>3</v>
      </c>
      <c r="B9" s="1" t="str">
        <f>'Personal Manual'!B9</f>
        <v>2025 Actual Tax Rate (per$100) Real Property</v>
      </c>
      <c r="C9" s="28"/>
      <c r="D9" s="36"/>
      <c r="E9" s="27" t="s">
        <v>2</v>
      </c>
      <c r="F9" s="3" t="e">
        <f>REAL!F39</f>
        <v>#DIV/0!</v>
      </c>
    </row>
    <row r="10" spans="1:8" ht="15" x14ac:dyDescent="0.25">
      <c r="A10" s="41">
        <v>4</v>
      </c>
      <c r="B10" s="1" t="str">
        <f>'Personal Manual'!B10</f>
        <v>2024 Real Property Subject to Rate (col 1, F, H)</v>
      </c>
      <c r="C10" s="28"/>
      <c r="D10" s="36"/>
      <c r="E10" s="27" t="s">
        <v>2</v>
      </c>
      <c r="F10" s="40">
        <f>REAL!F10</f>
        <v>0</v>
      </c>
    </row>
    <row r="11" spans="1:8" ht="15" x14ac:dyDescent="0.25">
      <c r="A11" s="41">
        <v>5</v>
      </c>
      <c r="B11" s="1" t="str">
        <f>'Personal Manual'!B11</f>
        <v>2025 Real Property Subject to Rate (col 3, F,G,H,I,J)</v>
      </c>
      <c r="C11" s="28"/>
      <c r="D11" s="36"/>
      <c r="E11" s="27" t="s">
        <v>2</v>
      </c>
      <c r="F11" s="38">
        <f>REAL!F12</f>
        <v>0</v>
      </c>
    </row>
    <row r="12" spans="1:8" ht="15" x14ac:dyDescent="0.25">
      <c r="A12" s="41">
        <v>6</v>
      </c>
      <c r="B12" s="1" t="str">
        <f>'Personal Manual'!B12</f>
        <v xml:space="preserve">2024 Personal Property Subject to Rate (Col 1, G, I, J) </v>
      </c>
      <c r="C12" s="28"/>
      <c r="D12" s="36"/>
      <c r="E12" s="27"/>
      <c r="F12" s="40">
        <f>REAL!F14</f>
        <v>0</v>
      </c>
    </row>
    <row r="13" spans="1:8" ht="15" x14ac:dyDescent="0.25">
      <c r="A13" s="41">
        <v>7</v>
      </c>
      <c r="B13" s="1" t="str">
        <f>'Personal Manual'!B13</f>
        <v>2025 Personal Property Subject to Rate (Col 3, G, I J)</v>
      </c>
      <c r="C13" s="28"/>
      <c r="D13" s="36"/>
      <c r="E13" s="27"/>
      <c r="F13" s="40">
        <f>REAL!F15</f>
        <v>0</v>
      </c>
    </row>
    <row r="14" spans="1:8" ht="5.25" customHeight="1" x14ac:dyDescent="0.25">
      <c r="A14" s="27" t="s">
        <v>2</v>
      </c>
      <c r="C14" s="27"/>
      <c r="D14" s="36"/>
      <c r="E14" s="27"/>
    </row>
    <row r="15" spans="1:8" x14ac:dyDescent="0.2">
      <c r="A15" s="29" t="s">
        <v>4</v>
      </c>
      <c r="B15" s="2" t="s">
        <v>30</v>
      </c>
      <c r="C15" s="29"/>
      <c r="D15" s="39"/>
      <c r="E15" s="27"/>
    </row>
    <row r="16" spans="1:8" ht="6" customHeight="1" x14ac:dyDescent="0.25">
      <c r="A16" s="27"/>
      <c r="C16" s="27"/>
      <c r="D16" s="36"/>
      <c r="E16" s="27"/>
    </row>
    <row r="17" spans="1:6" ht="15" x14ac:dyDescent="0.25">
      <c r="A17" s="27"/>
      <c r="B17" s="38">
        <f>SUM(F11)</f>
        <v>0</v>
      </c>
      <c r="C17" s="27" t="s">
        <v>5</v>
      </c>
      <c r="D17" s="49" t="e">
        <f>SUM(F9)</f>
        <v>#DIV/0!</v>
      </c>
      <c r="E17" s="27" t="s">
        <v>6</v>
      </c>
      <c r="F17" s="38" t="e">
        <f>SUM(B17)/100*D17</f>
        <v>#DIV/0!</v>
      </c>
    </row>
    <row r="18" spans="1:6" x14ac:dyDescent="0.2">
      <c r="A18" s="28"/>
      <c r="B18" s="5">
        <v>5</v>
      </c>
      <c r="C18" s="10"/>
      <c r="D18" s="37" t="s">
        <v>31</v>
      </c>
      <c r="E18" s="10"/>
      <c r="F18" s="5" t="str">
        <f>'Personal Manual'!F18</f>
        <v>A 2025 RE Revenue</v>
      </c>
    </row>
    <row r="19" spans="1:6" ht="15" x14ac:dyDescent="0.25">
      <c r="A19" s="28"/>
      <c r="C19" s="27"/>
      <c r="D19" s="36"/>
      <c r="E19" s="27"/>
    </row>
    <row r="20" spans="1:6" ht="15" x14ac:dyDescent="0.25">
      <c r="A20" s="28"/>
      <c r="B20" s="35">
        <f>SUM(F10)</f>
        <v>0</v>
      </c>
      <c r="C20" s="27" t="s">
        <v>5</v>
      </c>
      <c r="D20" s="30">
        <f>SUM(F7)</f>
        <v>0</v>
      </c>
      <c r="E20" s="27" t="s">
        <v>6</v>
      </c>
      <c r="F20" s="34">
        <f>SUM(B20)/100*D20</f>
        <v>0</v>
      </c>
    </row>
    <row r="21" spans="1:6" x14ac:dyDescent="0.2">
      <c r="A21" s="28"/>
      <c r="B21" s="5">
        <v>4</v>
      </c>
      <c r="C21" s="10"/>
      <c r="D21" s="10">
        <v>1</v>
      </c>
      <c r="E21" s="10"/>
      <c r="F21" s="5" t="str">
        <f>'Personal Manual'!F21</f>
        <v>B 2024 RE Revenue</v>
      </c>
    </row>
    <row r="22" spans="1:6" x14ac:dyDescent="0.2">
      <c r="A22" s="28"/>
      <c r="B22" s="5"/>
      <c r="C22" s="10"/>
      <c r="D22" s="10"/>
      <c r="E22" s="10"/>
      <c r="F22" s="5"/>
    </row>
    <row r="23" spans="1:6" x14ac:dyDescent="0.2">
      <c r="A23" s="28"/>
      <c r="B23" s="9" t="e">
        <f>SUM(F17)</f>
        <v>#DIV/0!</v>
      </c>
      <c r="C23" s="27" t="s">
        <v>32</v>
      </c>
      <c r="D23" s="9">
        <f>SUM(F20)</f>
        <v>0</v>
      </c>
      <c r="E23" s="27" t="s">
        <v>6</v>
      </c>
      <c r="F23" s="9" t="e">
        <f>SUM(B23-D23)</f>
        <v>#DIV/0!</v>
      </c>
    </row>
    <row r="24" spans="1:6" x14ac:dyDescent="0.2">
      <c r="A24" s="28"/>
      <c r="B24" s="5" t="s">
        <v>9</v>
      </c>
      <c r="C24" s="10"/>
      <c r="D24" s="10" t="s">
        <v>20</v>
      </c>
      <c r="E24" s="10"/>
      <c r="F24" s="33" t="s">
        <v>33</v>
      </c>
    </row>
    <row r="25" spans="1:6" x14ac:dyDescent="0.2">
      <c r="A25" s="28"/>
      <c r="B25" s="5"/>
      <c r="C25" s="10"/>
      <c r="D25" s="10"/>
      <c r="E25" s="10"/>
      <c r="F25" s="5"/>
    </row>
    <row r="26" spans="1:6" x14ac:dyDescent="0.2">
      <c r="A26" s="28"/>
      <c r="B26" s="9" t="e">
        <f>SUM(F23)</f>
        <v>#DIV/0!</v>
      </c>
      <c r="C26" s="10" t="s">
        <v>34</v>
      </c>
      <c r="D26" s="9">
        <f>SUM(F20)</f>
        <v>0</v>
      </c>
      <c r="E26" s="10"/>
      <c r="F26" s="26" t="e">
        <f>SUM(B26/D26)</f>
        <v>#DIV/0!</v>
      </c>
    </row>
    <row r="27" spans="1:6" x14ac:dyDescent="0.2">
      <c r="A27" s="28"/>
      <c r="B27" s="5" t="s">
        <v>35</v>
      </c>
      <c r="C27" s="32"/>
      <c r="D27" s="10" t="s">
        <v>20</v>
      </c>
      <c r="E27" s="10"/>
      <c r="F27" s="5" t="s">
        <v>36</v>
      </c>
    </row>
    <row r="28" spans="1:6" x14ac:dyDescent="0.2">
      <c r="A28" s="28"/>
      <c r="B28" s="5"/>
      <c r="C28" s="32"/>
      <c r="D28" s="10"/>
      <c r="E28" s="10"/>
      <c r="F28" s="5"/>
    </row>
    <row r="29" spans="1:6" x14ac:dyDescent="0.2">
      <c r="A29" s="29" t="s">
        <v>37</v>
      </c>
      <c r="B29" s="2" t="s">
        <v>38</v>
      </c>
      <c r="C29" s="32"/>
      <c r="D29" s="10"/>
      <c r="E29" s="10"/>
      <c r="F29" s="5"/>
    </row>
    <row r="30" spans="1:6" x14ac:dyDescent="0.2">
      <c r="A30" s="28"/>
      <c r="B30" s="5"/>
      <c r="C30" s="32"/>
      <c r="D30" s="10"/>
      <c r="E30" s="10"/>
      <c r="F30" s="5"/>
    </row>
    <row r="31" spans="1:6" x14ac:dyDescent="0.2">
      <c r="A31" s="28"/>
      <c r="B31" s="9">
        <f>SUM(F13)</f>
        <v>0</v>
      </c>
      <c r="C31" s="28" t="s">
        <v>5</v>
      </c>
      <c r="D31" s="30" t="e">
        <f>SUM(F9)</f>
        <v>#DIV/0!</v>
      </c>
      <c r="E31" s="27" t="s">
        <v>6</v>
      </c>
      <c r="F31" s="9" t="e">
        <f>SUM(B31)/100*D31</f>
        <v>#DIV/0!</v>
      </c>
    </row>
    <row r="32" spans="1:6" x14ac:dyDescent="0.2">
      <c r="A32" s="28"/>
      <c r="B32" s="10">
        <v>7</v>
      </c>
      <c r="C32" s="28"/>
      <c r="D32" s="10" t="s">
        <v>31</v>
      </c>
      <c r="E32" s="27"/>
      <c r="F32" s="10" t="str">
        <f>'Personal Manual'!F32</f>
        <v>E 2025 PP Revenue</v>
      </c>
    </row>
    <row r="33" spans="1:6" x14ac:dyDescent="0.2">
      <c r="A33" s="28"/>
      <c r="B33" s="10"/>
      <c r="C33" s="28"/>
      <c r="D33" s="10"/>
      <c r="E33" s="27"/>
      <c r="F33" s="10"/>
    </row>
    <row r="34" spans="1:6" x14ac:dyDescent="0.2">
      <c r="A34" s="28"/>
      <c r="B34" s="9">
        <f>SUM(F12)</f>
        <v>0</v>
      </c>
      <c r="C34" s="28" t="s">
        <v>5</v>
      </c>
      <c r="D34" s="31">
        <f>SUM(F8)</f>
        <v>0</v>
      </c>
      <c r="E34" s="27" t="s">
        <v>6</v>
      </c>
      <c r="F34" s="9">
        <f>SUM(B34)/100*D34</f>
        <v>0</v>
      </c>
    </row>
    <row r="35" spans="1:6" x14ac:dyDescent="0.2">
      <c r="A35" s="28"/>
      <c r="B35" s="10" t="s">
        <v>39</v>
      </c>
      <c r="C35" s="28"/>
      <c r="D35" s="10" t="s">
        <v>40</v>
      </c>
      <c r="E35" s="27"/>
      <c r="F35" s="10" t="str">
        <f>'Personal Manual'!F35</f>
        <v>F 2024 PP Revenue</v>
      </c>
    </row>
    <row r="36" spans="1:6" x14ac:dyDescent="0.2">
      <c r="A36" s="28"/>
      <c r="B36" s="10"/>
      <c r="C36" s="28"/>
      <c r="D36" s="10"/>
      <c r="E36" s="27"/>
      <c r="F36" s="10"/>
    </row>
    <row r="37" spans="1:6" x14ac:dyDescent="0.2">
      <c r="A37" s="28"/>
      <c r="B37" s="9" t="e">
        <f>SUM(F31)</f>
        <v>#DIV/0!</v>
      </c>
      <c r="C37" s="28" t="s">
        <v>32</v>
      </c>
      <c r="D37" s="9">
        <f>SUM(F34)</f>
        <v>0</v>
      </c>
      <c r="E37" s="27" t="s">
        <v>6</v>
      </c>
      <c r="F37" s="9" t="e">
        <f>SUM(B37-D37)</f>
        <v>#DIV/0!</v>
      </c>
    </row>
    <row r="38" spans="1:6" x14ac:dyDescent="0.2">
      <c r="A38" s="28"/>
      <c r="B38" s="10" t="s">
        <v>41</v>
      </c>
      <c r="C38" s="28"/>
      <c r="D38" s="10" t="s">
        <v>42</v>
      </c>
      <c r="E38" s="27"/>
      <c r="F38" s="10" t="s">
        <v>43</v>
      </c>
    </row>
    <row r="39" spans="1:6" x14ac:dyDescent="0.2">
      <c r="A39" s="28"/>
      <c r="B39" s="10"/>
      <c r="C39" s="28"/>
      <c r="D39" s="10"/>
      <c r="E39" s="27"/>
      <c r="F39" s="10"/>
    </row>
    <row r="40" spans="1:6" x14ac:dyDescent="0.2">
      <c r="A40" s="28"/>
      <c r="B40" s="9" t="e">
        <f>SUM(F37)</f>
        <v>#DIV/0!</v>
      </c>
      <c r="C40" s="10" t="s">
        <v>34</v>
      </c>
      <c r="D40" s="9">
        <f>SUM(F34)</f>
        <v>0</v>
      </c>
      <c r="E40" s="27" t="s">
        <v>6</v>
      </c>
      <c r="F40" s="26" t="e">
        <f>SUM(B40/D40)</f>
        <v>#DIV/0!</v>
      </c>
    </row>
    <row r="41" spans="1:6" x14ac:dyDescent="0.2">
      <c r="A41" s="28"/>
      <c r="B41" s="10" t="s">
        <v>44</v>
      </c>
      <c r="C41" s="28"/>
      <c r="D41" s="10" t="s">
        <v>42</v>
      </c>
      <c r="E41" s="27"/>
      <c r="F41" s="10" t="s">
        <v>45</v>
      </c>
    </row>
    <row r="42" spans="1:6" x14ac:dyDescent="0.2">
      <c r="A42" s="28"/>
      <c r="B42" s="10"/>
      <c r="C42" s="28"/>
      <c r="D42" s="10"/>
      <c r="E42" s="27"/>
      <c r="F42" s="10"/>
    </row>
    <row r="43" spans="1:6" x14ac:dyDescent="0.2">
      <c r="A43" s="29" t="s">
        <v>46</v>
      </c>
      <c r="B43" s="2" t="s">
        <v>47</v>
      </c>
      <c r="C43" s="28"/>
      <c r="D43" s="10"/>
      <c r="E43" s="27"/>
      <c r="F43" s="10"/>
    </row>
    <row r="44" spans="1:6" x14ac:dyDescent="0.2">
      <c r="A44" s="28"/>
      <c r="B44" s="19" t="s">
        <v>48</v>
      </c>
      <c r="C44" s="28"/>
      <c r="D44" s="10"/>
      <c r="E44" s="27"/>
      <c r="F44" s="10"/>
    </row>
    <row r="45" spans="1:6" x14ac:dyDescent="0.2">
      <c r="A45" s="28"/>
      <c r="B45" s="19"/>
      <c r="C45" s="28"/>
      <c r="D45" s="10"/>
      <c r="E45" s="27"/>
      <c r="F45" s="10"/>
    </row>
    <row r="46" spans="1:6" x14ac:dyDescent="0.2">
      <c r="A46" s="22" t="s">
        <v>49</v>
      </c>
      <c r="B46" s="26" t="e">
        <f>SUM(F40)</f>
        <v>#DIV/0!</v>
      </c>
      <c r="C46" s="22" t="s">
        <v>50</v>
      </c>
      <c r="D46" s="20"/>
      <c r="E46" s="20"/>
      <c r="F46" s="26" t="e">
        <f>SUM(F26)</f>
        <v>#DIV/0!</v>
      </c>
    </row>
    <row r="47" spans="1:6" x14ac:dyDescent="0.2">
      <c r="A47" s="22"/>
      <c r="B47" s="20" t="s">
        <v>51</v>
      </c>
      <c r="C47" s="22"/>
      <c r="D47" s="20"/>
      <c r="E47" s="20"/>
      <c r="F47" s="20" t="s">
        <v>52</v>
      </c>
    </row>
    <row r="48" spans="1:6" x14ac:dyDescent="0.2">
      <c r="A48" s="22" t="str">
        <f>'Personal Manual'!A48</f>
        <v>The maximum personal tax rate for 2025 is</v>
      </c>
      <c r="B48" s="21"/>
      <c r="C48" s="22"/>
      <c r="D48" s="21"/>
      <c r="E48" s="20"/>
      <c r="F48" s="23" t="e">
        <f>SUM(F9)</f>
        <v>#DIV/0!</v>
      </c>
    </row>
    <row r="49" spans="1:6" x14ac:dyDescent="0.2">
      <c r="A49" s="22"/>
      <c r="B49" s="21"/>
      <c r="C49" s="22"/>
      <c r="D49" s="21"/>
      <c r="E49" s="20"/>
      <c r="F49" s="20">
        <v>3</v>
      </c>
    </row>
    <row r="50" spans="1:6" x14ac:dyDescent="0.2">
      <c r="B50" s="19" t="s">
        <v>53</v>
      </c>
    </row>
    <row r="52" spans="1:6" x14ac:dyDescent="0.2">
      <c r="A52" s="11" t="s">
        <v>49</v>
      </c>
      <c r="B52" s="18" t="e">
        <f>SUM(F40)</f>
        <v>#DIV/0!</v>
      </c>
      <c r="C52" s="11" t="s">
        <v>54</v>
      </c>
      <c r="D52" s="11"/>
      <c r="E52" s="11"/>
      <c r="F52" s="17" t="e">
        <f>SUM(F26)</f>
        <v>#DIV/0!</v>
      </c>
    </row>
    <row r="53" spans="1:6" x14ac:dyDescent="0.2">
      <c r="A53" s="11"/>
      <c r="B53" s="12" t="s">
        <v>51</v>
      </c>
      <c r="C53" s="11"/>
      <c r="D53" s="11"/>
      <c r="E53" s="11"/>
      <c r="F53" s="12" t="s">
        <v>52</v>
      </c>
    </row>
    <row r="54" spans="1:6" x14ac:dyDescent="0.2">
      <c r="A54" s="11" t="s">
        <v>55</v>
      </c>
      <c r="B54" s="11"/>
      <c r="C54" s="11"/>
      <c r="D54" s="11"/>
      <c r="E54" s="11"/>
      <c r="F54" s="11"/>
    </row>
    <row r="55" spans="1:6" x14ac:dyDescent="0.2">
      <c r="A55" s="11"/>
      <c r="B55" s="16">
        <f>SUM(D40)</f>
        <v>0</v>
      </c>
      <c r="C55" s="12" t="s">
        <v>56</v>
      </c>
      <c r="D55" s="26" t="e">
        <f>SUM(F46+1)</f>
        <v>#DIV/0!</v>
      </c>
      <c r="E55" s="14" t="s">
        <v>6</v>
      </c>
      <c r="F55" s="43" t="e">
        <f>SUM(B55*D55)</f>
        <v>#DIV/0!</v>
      </c>
    </row>
    <row r="56" spans="1:6" x14ac:dyDescent="0.2">
      <c r="A56" s="11"/>
      <c r="B56" s="12" t="s">
        <v>42</v>
      </c>
      <c r="C56" s="11"/>
      <c r="D56" s="12" t="s">
        <v>57</v>
      </c>
      <c r="E56" s="11"/>
      <c r="F56" s="11" t="str">
        <f>'Personal Manual'!F56</f>
        <v>J (2025 Revenue $ Max PP)</v>
      </c>
    </row>
    <row r="58" spans="1:6" x14ac:dyDescent="0.2">
      <c r="B58" s="34" t="e">
        <f>SUM(F55)</f>
        <v>#DIV/0!</v>
      </c>
      <c r="C58" s="10" t="s">
        <v>34</v>
      </c>
      <c r="D58" s="9">
        <f>SUM(F13)</f>
        <v>0</v>
      </c>
      <c r="E58" s="1" t="s">
        <v>58</v>
      </c>
      <c r="F58" s="8" t="e">
        <f>SUM((B58)/D58*100)</f>
        <v>#DIV/0!</v>
      </c>
    </row>
    <row r="59" spans="1:6" x14ac:dyDescent="0.2">
      <c r="B59" s="7" t="s">
        <v>59</v>
      </c>
      <c r="D59" s="7">
        <v>7</v>
      </c>
      <c r="F59" s="6" t="str">
        <f>'Personal Manual'!F59</f>
        <v>Maximum 2025 PP Rate</v>
      </c>
    </row>
    <row r="60" spans="1:6" x14ac:dyDescent="0.2">
      <c r="A60" s="2" t="s">
        <v>63</v>
      </c>
    </row>
  </sheetData>
  <sheetProtection algorithmName="SHA-512" hashValue="PcvL9XLoIEWMGjWO4Vt0lAZW92Th35M4769BtKHfl1hwJnOfMIgp1YaDM/YEs9e4lagwq+LeYQaTvQJvcH3ZbA==" saltValue="lnX2WguxasbMAqGNuvuBHQ==" spinCount="100000" sheet="1" selectLockedCells="1"/>
  <mergeCells count="4">
    <mergeCell ref="A2:F2"/>
    <mergeCell ref="B5:F5"/>
    <mergeCell ref="A4:F4"/>
    <mergeCell ref="A3:F3"/>
  </mergeCells>
  <printOptions horizontalCentered="1"/>
  <pageMargins left="0.25" right="0" top="0.25" bottom="0.5" header="0.05" footer="0.25"/>
  <pageSetup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J61"/>
  <sheetViews>
    <sheetView topLeftCell="A42" zoomScaleNormal="100" workbookViewId="0">
      <selection activeCell="A65" sqref="A65"/>
    </sheetView>
  </sheetViews>
  <sheetFormatPr defaultColWidth="8.85546875" defaultRowHeight="12.75" x14ac:dyDescent="0.2"/>
  <cols>
    <col min="1" max="1" width="11.140625" style="1" customWidth="1"/>
    <col min="2" max="2" width="15.7109375" style="1" customWidth="1"/>
    <col min="3" max="3" width="8.85546875" style="1"/>
    <col min="4" max="4" width="23.7109375" style="1" customWidth="1"/>
    <col min="5" max="5" width="8.85546875" style="1"/>
    <col min="6" max="6" width="17.42578125" style="1" customWidth="1"/>
    <col min="7" max="7" width="11.7109375" style="1" customWidth="1"/>
    <col min="8" max="8" width="8.85546875" style="1"/>
    <col min="9" max="9" width="17.42578125" style="1" customWidth="1"/>
    <col min="10" max="16384" width="8.85546875" style="1"/>
  </cols>
  <sheetData>
    <row r="1" spans="1:10" ht="48" customHeight="1" x14ac:dyDescent="0.2"/>
    <row r="2" spans="1:10" ht="18.75" x14ac:dyDescent="0.3">
      <c r="A2" s="101" t="s">
        <v>67</v>
      </c>
      <c r="B2" s="101"/>
      <c r="C2" s="101"/>
      <c r="D2" s="101"/>
      <c r="E2" s="101"/>
      <c r="F2" s="101"/>
    </row>
    <row r="3" spans="1:10" s="75" customFormat="1" ht="18.75" x14ac:dyDescent="0.3">
      <c r="A3" s="101" t="s">
        <v>64</v>
      </c>
      <c r="B3" s="101"/>
      <c r="C3" s="101"/>
      <c r="D3" s="101"/>
      <c r="E3" s="101"/>
      <c r="F3" s="101"/>
      <c r="G3" s="85"/>
      <c r="H3" s="101"/>
      <c r="I3" s="102"/>
      <c r="J3" s="102"/>
    </row>
    <row r="4" spans="1:10" s="75" customFormat="1" ht="18.75" x14ac:dyDescent="0.3">
      <c r="A4" s="101" t="s">
        <v>61</v>
      </c>
      <c r="B4" s="101"/>
      <c r="C4" s="101"/>
      <c r="D4" s="101"/>
      <c r="E4" s="101"/>
      <c r="F4" s="101"/>
      <c r="G4" s="85"/>
      <c r="H4" s="101"/>
      <c r="I4" s="102"/>
      <c r="J4" s="102"/>
    </row>
    <row r="5" spans="1:10" ht="19.899999999999999" customHeight="1" x14ac:dyDescent="0.25">
      <c r="A5" s="82" t="s">
        <v>68</v>
      </c>
      <c r="B5" s="103">
        <f>REAL!B5</f>
        <v>0</v>
      </c>
      <c r="C5" s="103"/>
      <c r="D5" s="103"/>
      <c r="E5" s="103"/>
      <c r="F5" s="103"/>
      <c r="G5"/>
      <c r="J5"/>
    </row>
    <row r="6" spans="1:10" ht="15" x14ac:dyDescent="0.25">
      <c r="A6" s="28"/>
      <c r="C6" s="28"/>
      <c r="D6" s="36"/>
      <c r="E6" s="27"/>
    </row>
    <row r="7" spans="1:10" ht="15" x14ac:dyDescent="0.25">
      <c r="A7" s="41">
        <v>1</v>
      </c>
      <c r="B7" s="1" t="str">
        <f>'Personal Manual'!B7</f>
        <v>2024 Actual Tax Rate (per $100) Real Property</v>
      </c>
      <c r="C7" s="28"/>
      <c r="D7" s="36"/>
      <c r="E7" s="27"/>
      <c r="F7" s="42">
        <f>REAL!F7</f>
        <v>0</v>
      </c>
    </row>
    <row r="8" spans="1:10" ht="15" x14ac:dyDescent="0.25">
      <c r="A8" s="41">
        <v>2</v>
      </c>
      <c r="B8" s="1" t="str">
        <f>'Personal Manual'!B8</f>
        <v>2024 Actual Tax Rate (per $100) Personal Property</v>
      </c>
      <c r="C8" s="28"/>
      <c r="D8" s="36"/>
      <c r="E8" s="27"/>
      <c r="F8" s="42">
        <f>REAL!F8</f>
        <v>0</v>
      </c>
    </row>
    <row r="9" spans="1:10" ht="15" x14ac:dyDescent="0.25">
      <c r="A9" s="41">
        <v>3</v>
      </c>
      <c r="B9" s="1" t="str">
        <f>'Personal Manual'!B9</f>
        <v>2025 Actual Tax Rate (per$100) Real Property</v>
      </c>
      <c r="C9" s="28"/>
      <c r="D9" s="36"/>
      <c r="E9" s="27" t="s">
        <v>2</v>
      </c>
      <c r="F9" s="3" t="e">
        <f>REAL!F22</f>
        <v>#DIV/0!</v>
      </c>
    </row>
    <row r="10" spans="1:10" ht="15" x14ac:dyDescent="0.25">
      <c r="A10" s="41">
        <v>4</v>
      </c>
      <c r="B10" s="1" t="str">
        <f>'Personal Manual'!B10</f>
        <v>2024 Real Property Subject to Rate (col 1, F, H)</v>
      </c>
      <c r="C10" s="28"/>
      <c r="D10" s="36"/>
      <c r="E10" s="27" t="s">
        <v>2</v>
      </c>
      <c r="F10" s="40">
        <f>REAL!F10</f>
        <v>0</v>
      </c>
    </row>
    <row r="11" spans="1:10" ht="15" x14ac:dyDescent="0.25">
      <c r="A11" s="41">
        <v>5</v>
      </c>
      <c r="B11" s="1" t="str">
        <f>'Personal Manual'!B11</f>
        <v>2025 Real Property Subject to Rate (col 3, F,G,H,I,J)</v>
      </c>
      <c r="C11" s="28"/>
      <c r="D11" s="36"/>
      <c r="E11" s="27" t="s">
        <v>2</v>
      </c>
      <c r="F11" s="38">
        <f>REAL!F12</f>
        <v>0</v>
      </c>
    </row>
    <row r="12" spans="1:10" ht="15" x14ac:dyDescent="0.25">
      <c r="A12" s="41">
        <v>6</v>
      </c>
      <c r="B12" s="1" t="str">
        <f>'Personal Manual'!B12</f>
        <v xml:space="preserve">2024 Personal Property Subject to Rate (Col 1, G, I, J) </v>
      </c>
      <c r="C12" s="28"/>
      <c r="D12" s="36"/>
      <c r="E12" s="27"/>
      <c r="F12" s="40">
        <f>REAL!F14</f>
        <v>0</v>
      </c>
    </row>
    <row r="13" spans="1:10" ht="15" x14ac:dyDescent="0.25">
      <c r="A13" s="41">
        <v>7</v>
      </c>
      <c r="B13" s="1" t="str">
        <f>'Personal Manual'!B13</f>
        <v>2025 Personal Property Subject to Rate (Col 3, G, I J)</v>
      </c>
      <c r="C13" s="28"/>
      <c r="D13" s="36"/>
      <c r="E13" s="27"/>
      <c r="F13" s="40">
        <f>REAL!F15</f>
        <v>0</v>
      </c>
    </row>
    <row r="14" spans="1:10" ht="15" x14ac:dyDescent="0.25">
      <c r="A14" s="27" t="s">
        <v>2</v>
      </c>
      <c r="C14" s="27"/>
      <c r="D14" s="36"/>
      <c r="E14" s="27"/>
    </row>
    <row r="15" spans="1:10" x14ac:dyDescent="0.2">
      <c r="A15" s="29" t="s">
        <v>4</v>
      </c>
      <c r="B15" s="2" t="s">
        <v>30</v>
      </c>
      <c r="C15" s="29"/>
      <c r="D15" s="39"/>
      <c r="E15" s="27"/>
    </row>
    <row r="16" spans="1:10" ht="15" x14ac:dyDescent="0.25">
      <c r="A16" s="27"/>
      <c r="C16" s="27"/>
      <c r="D16" s="36"/>
      <c r="E16" s="27"/>
    </row>
    <row r="17" spans="1:6" ht="15" x14ac:dyDescent="0.25">
      <c r="A17" s="27"/>
      <c r="B17" s="38">
        <f>SUM(F11)</f>
        <v>0</v>
      </c>
      <c r="C17" s="27" t="s">
        <v>5</v>
      </c>
      <c r="D17" s="47" t="e">
        <f>SUM(F9)</f>
        <v>#DIV/0!</v>
      </c>
      <c r="E17" s="27" t="s">
        <v>6</v>
      </c>
      <c r="F17" s="38" t="e">
        <f>SUM(B17)/100*D17</f>
        <v>#DIV/0!</v>
      </c>
    </row>
    <row r="18" spans="1:6" x14ac:dyDescent="0.2">
      <c r="A18" s="28"/>
      <c r="B18" s="5">
        <v>5</v>
      </c>
      <c r="C18" s="10"/>
      <c r="D18" s="37" t="s">
        <v>31</v>
      </c>
      <c r="E18" s="10"/>
      <c r="F18" s="5" t="str">
        <f>'Personal Manual'!F18</f>
        <v>A 2025 RE Revenue</v>
      </c>
    </row>
    <row r="19" spans="1:6" ht="15" x14ac:dyDescent="0.25">
      <c r="A19" s="28"/>
      <c r="C19" s="27"/>
      <c r="D19" s="36"/>
      <c r="E19" s="27"/>
    </row>
    <row r="20" spans="1:6" ht="15" x14ac:dyDescent="0.25">
      <c r="A20" s="28"/>
      <c r="B20" s="35">
        <f>SUM(F10)</f>
        <v>0</v>
      </c>
      <c r="C20" s="27" t="s">
        <v>5</v>
      </c>
      <c r="D20" s="8">
        <f>SUM(F7)</f>
        <v>0</v>
      </c>
      <c r="E20" s="27" t="s">
        <v>6</v>
      </c>
      <c r="F20" s="34">
        <f>SUM(B20)/100*D20</f>
        <v>0</v>
      </c>
    </row>
    <row r="21" spans="1:6" x14ac:dyDescent="0.2">
      <c r="A21" s="28"/>
      <c r="B21" s="5">
        <v>4</v>
      </c>
      <c r="C21" s="10"/>
      <c r="D21" s="10">
        <v>1</v>
      </c>
      <c r="E21" s="10"/>
      <c r="F21" s="5" t="str">
        <f>'Personal Manual'!F21</f>
        <v>B 2024 RE Revenue</v>
      </c>
    </row>
    <row r="22" spans="1:6" x14ac:dyDescent="0.2">
      <c r="A22" s="28"/>
      <c r="B22" s="5"/>
      <c r="C22" s="10"/>
      <c r="D22" s="10"/>
      <c r="E22" s="10"/>
      <c r="F22" s="5"/>
    </row>
    <row r="23" spans="1:6" x14ac:dyDescent="0.2">
      <c r="A23" s="28"/>
      <c r="B23" s="9" t="e">
        <f>SUM(F17)</f>
        <v>#DIV/0!</v>
      </c>
      <c r="C23" s="27" t="s">
        <v>32</v>
      </c>
      <c r="D23" s="9">
        <f>SUM(F20)</f>
        <v>0</v>
      </c>
      <c r="E23" s="27" t="s">
        <v>6</v>
      </c>
      <c r="F23" s="9" t="e">
        <f>SUM(B23-D23)</f>
        <v>#DIV/0!</v>
      </c>
    </row>
    <row r="24" spans="1:6" x14ac:dyDescent="0.2">
      <c r="A24" s="28"/>
      <c r="B24" s="5" t="s">
        <v>9</v>
      </c>
      <c r="C24" s="10"/>
      <c r="D24" s="10" t="s">
        <v>20</v>
      </c>
      <c r="E24" s="10"/>
      <c r="F24" s="33" t="s">
        <v>33</v>
      </c>
    </row>
    <row r="25" spans="1:6" x14ac:dyDescent="0.2">
      <c r="A25" s="28"/>
      <c r="B25" s="5"/>
      <c r="C25" s="10"/>
      <c r="D25" s="10"/>
      <c r="E25" s="10"/>
      <c r="F25" s="5"/>
    </row>
    <row r="26" spans="1:6" x14ac:dyDescent="0.2">
      <c r="A26" s="28"/>
      <c r="B26" s="9" t="e">
        <f>SUM(F23)</f>
        <v>#DIV/0!</v>
      </c>
      <c r="C26" s="10" t="s">
        <v>34</v>
      </c>
      <c r="D26" s="9">
        <f>SUM(F20)</f>
        <v>0</v>
      </c>
      <c r="E26" s="10"/>
      <c r="F26" s="30" t="e">
        <f>SUM(B26/D26)</f>
        <v>#DIV/0!</v>
      </c>
    </row>
    <row r="27" spans="1:6" x14ac:dyDescent="0.2">
      <c r="A27" s="28"/>
      <c r="B27" s="5" t="s">
        <v>35</v>
      </c>
      <c r="C27" s="32"/>
      <c r="D27" s="10" t="s">
        <v>20</v>
      </c>
      <c r="E27" s="10"/>
      <c r="F27" s="5" t="s">
        <v>36</v>
      </c>
    </row>
    <row r="28" spans="1:6" x14ac:dyDescent="0.2">
      <c r="A28" s="28"/>
      <c r="B28" s="5"/>
      <c r="C28" s="32"/>
      <c r="D28" s="10"/>
      <c r="E28" s="10"/>
      <c r="F28" s="5"/>
    </row>
    <row r="29" spans="1:6" x14ac:dyDescent="0.2">
      <c r="A29" s="29" t="s">
        <v>37</v>
      </c>
      <c r="B29" s="2" t="s">
        <v>38</v>
      </c>
      <c r="C29" s="32"/>
      <c r="D29" s="10"/>
      <c r="E29" s="10"/>
      <c r="F29" s="5"/>
    </row>
    <row r="30" spans="1:6" x14ac:dyDescent="0.2">
      <c r="A30" s="28"/>
      <c r="B30" s="5"/>
      <c r="C30" s="32"/>
      <c r="D30" s="10"/>
      <c r="E30" s="10"/>
      <c r="F30" s="5"/>
    </row>
    <row r="31" spans="1:6" x14ac:dyDescent="0.2">
      <c r="A31" s="28"/>
      <c r="B31" s="9">
        <f>SUM(F13)</f>
        <v>0</v>
      </c>
      <c r="C31" s="28" t="s">
        <v>5</v>
      </c>
      <c r="D31" s="8" t="e">
        <f>SUM(F9)</f>
        <v>#DIV/0!</v>
      </c>
      <c r="E31" s="27" t="s">
        <v>6</v>
      </c>
      <c r="F31" s="9" t="e">
        <f>SUM(B31)/100*D31</f>
        <v>#DIV/0!</v>
      </c>
    </row>
    <row r="32" spans="1:6" x14ac:dyDescent="0.2">
      <c r="A32" s="28"/>
      <c r="B32" s="10">
        <v>7</v>
      </c>
      <c r="C32" s="28"/>
      <c r="D32" s="10" t="s">
        <v>31</v>
      </c>
      <c r="E32" s="27"/>
      <c r="F32" s="10" t="str">
        <f>'Personal Manual'!F32</f>
        <v>E 2025 PP Revenue</v>
      </c>
    </row>
    <row r="33" spans="1:7" x14ac:dyDescent="0.2">
      <c r="A33" s="28"/>
      <c r="B33" s="10"/>
      <c r="C33" s="28"/>
      <c r="D33" s="10"/>
      <c r="E33" s="27"/>
      <c r="F33" s="10"/>
    </row>
    <row r="34" spans="1:7" x14ac:dyDescent="0.2">
      <c r="A34" s="28"/>
      <c r="B34" s="9">
        <f>SUM(F12)</f>
        <v>0</v>
      </c>
      <c r="C34" s="28" t="s">
        <v>5</v>
      </c>
      <c r="D34" s="4">
        <f>SUM(F8)</f>
        <v>0</v>
      </c>
      <c r="E34" s="27" t="s">
        <v>6</v>
      </c>
      <c r="F34" s="9">
        <f>SUM(B34)/100*D34</f>
        <v>0</v>
      </c>
    </row>
    <row r="35" spans="1:7" x14ac:dyDescent="0.2">
      <c r="A35" s="28"/>
      <c r="B35" s="10" t="s">
        <v>39</v>
      </c>
      <c r="C35" s="28"/>
      <c r="D35" s="10" t="s">
        <v>40</v>
      </c>
      <c r="E35" s="27"/>
      <c r="F35" s="10" t="str">
        <f>'Personal Manual'!F35</f>
        <v>F 2024 PP Revenue</v>
      </c>
    </row>
    <row r="36" spans="1:7" x14ac:dyDescent="0.2">
      <c r="A36" s="28"/>
      <c r="B36" s="10"/>
      <c r="C36" s="28"/>
      <c r="D36" s="10"/>
      <c r="E36" s="27"/>
      <c r="F36" s="10"/>
    </row>
    <row r="37" spans="1:7" x14ac:dyDescent="0.2">
      <c r="A37" s="28"/>
      <c r="B37" s="9" t="e">
        <f>SUM(F31)</f>
        <v>#DIV/0!</v>
      </c>
      <c r="C37" s="28" t="s">
        <v>32</v>
      </c>
      <c r="D37" s="9">
        <f>SUM(F34)</f>
        <v>0</v>
      </c>
      <c r="E37" s="27" t="s">
        <v>6</v>
      </c>
      <c r="F37" s="9" t="e">
        <f>SUM(B37-D37)</f>
        <v>#DIV/0!</v>
      </c>
    </row>
    <row r="38" spans="1:7" x14ac:dyDescent="0.2">
      <c r="A38" s="28"/>
      <c r="B38" s="10" t="s">
        <v>41</v>
      </c>
      <c r="C38" s="28"/>
      <c r="D38" s="10" t="s">
        <v>42</v>
      </c>
      <c r="E38" s="27"/>
      <c r="F38" s="10" t="s">
        <v>43</v>
      </c>
    </row>
    <row r="39" spans="1:7" x14ac:dyDescent="0.2">
      <c r="A39" s="28"/>
      <c r="B39" s="10"/>
      <c r="C39" s="28"/>
      <c r="D39" s="10"/>
      <c r="E39" s="27"/>
      <c r="F39" s="10"/>
    </row>
    <row r="40" spans="1:7" x14ac:dyDescent="0.2">
      <c r="A40" s="28"/>
      <c r="B40" s="9" t="e">
        <f>SUM(F37)</f>
        <v>#DIV/0!</v>
      </c>
      <c r="C40" s="10" t="s">
        <v>34</v>
      </c>
      <c r="D40" s="9">
        <f>SUM(F34)</f>
        <v>0</v>
      </c>
      <c r="E40" s="27" t="s">
        <v>6</v>
      </c>
      <c r="F40" s="30" t="e">
        <f>SUM(B40/D40)</f>
        <v>#DIV/0!</v>
      </c>
    </row>
    <row r="41" spans="1:7" x14ac:dyDescent="0.2">
      <c r="A41" s="28"/>
      <c r="B41" s="10" t="s">
        <v>44</v>
      </c>
      <c r="C41" s="28"/>
      <c r="D41" s="10" t="s">
        <v>42</v>
      </c>
      <c r="E41" s="27"/>
      <c r="F41" s="10" t="s">
        <v>45</v>
      </c>
    </row>
    <row r="42" spans="1:7" x14ac:dyDescent="0.2">
      <c r="A42" s="28"/>
      <c r="B42" s="10"/>
      <c r="C42" s="28"/>
      <c r="D42" s="10"/>
      <c r="E42" s="27"/>
      <c r="F42" s="10"/>
    </row>
    <row r="43" spans="1:7" x14ac:dyDescent="0.2">
      <c r="A43" s="29" t="s">
        <v>46</v>
      </c>
      <c r="B43" s="2" t="s">
        <v>47</v>
      </c>
      <c r="C43" s="28"/>
      <c r="D43" s="10"/>
      <c r="E43" s="27"/>
      <c r="F43" s="10"/>
    </row>
    <row r="44" spans="1:7" x14ac:dyDescent="0.2">
      <c r="A44" s="28"/>
      <c r="B44" s="19" t="s">
        <v>48</v>
      </c>
      <c r="C44" s="28"/>
      <c r="D44" s="10"/>
      <c r="E44" s="27"/>
      <c r="F44" s="10"/>
    </row>
    <row r="45" spans="1:7" x14ac:dyDescent="0.2">
      <c r="A45" s="28"/>
      <c r="B45" s="19"/>
      <c r="C45" s="28"/>
      <c r="D45" s="10"/>
      <c r="E45" s="27"/>
      <c r="F45" s="10"/>
      <c r="G45" s="46"/>
    </row>
    <row r="46" spans="1:7" ht="15" x14ac:dyDescent="0.25">
      <c r="A46" s="22" t="s">
        <v>49</v>
      </c>
      <c r="B46" s="26" t="e">
        <f>SUM(F40)</f>
        <v>#DIV/0!</v>
      </c>
      <c r="C46" s="22" t="s">
        <v>50</v>
      </c>
      <c r="D46" s="20"/>
      <c r="E46" s="20"/>
      <c r="F46" s="45" t="e">
        <f>SUM(F26)</f>
        <v>#DIV/0!</v>
      </c>
      <c r="G46" s="44"/>
    </row>
    <row r="47" spans="1:7" x14ac:dyDescent="0.2">
      <c r="A47" s="22"/>
      <c r="B47" s="20" t="s">
        <v>51</v>
      </c>
      <c r="C47" s="22"/>
      <c r="D47" s="20"/>
      <c r="E47" s="20"/>
      <c r="F47" s="20" t="s">
        <v>52</v>
      </c>
    </row>
    <row r="48" spans="1:7" x14ac:dyDescent="0.2">
      <c r="A48" s="22" t="str">
        <f>'Personal Manual'!A48</f>
        <v>The maximum personal tax rate for 2025 is</v>
      </c>
      <c r="B48" s="21"/>
      <c r="C48" s="22"/>
      <c r="D48" s="21"/>
      <c r="E48" s="20"/>
      <c r="F48" s="23" t="e">
        <f>SUM(F9)</f>
        <v>#DIV/0!</v>
      </c>
    </row>
    <row r="49" spans="1:6" x14ac:dyDescent="0.2">
      <c r="A49" s="22"/>
      <c r="B49" s="21"/>
      <c r="C49" s="22"/>
      <c r="D49" s="21"/>
      <c r="E49" s="20"/>
      <c r="F49" s="20">
        <v>3</v>
      </c>
    </row>
    <row r="50" spans="1:6" x14ac:dyDescent="0.2">
      <c r="B50" s="19" t="s">
        <v>53</v>
      </c>
    </row>
    <row r="52" spans="1:6" x14ac:dyDescent="0.2">
      <c r="A52" s="11" t="s">
        <v>49</v>
      </c>
      <c r="B52" s="81" t="e">
        <f>SUM(F40)</f>
        <v>#DIV/0!</v>
      </c>
      <c r="C52" s="11" t="s">
        <v>54</v>
      </c>
      <c r="D52" s="11"/>
      <c r="E52" s="11"/>
      <c r="F52" s="17" t="e">
        <f>SUM(F26)</f>
        <v>#DIV/0!</v>
      </c>
    </row>
    <row r="53" spans="1:6" x14ac:dyDescent="0.2">
      <c r="A53" s="11"/>
      <c r="B53" s="12" t="s">
        <v>51</v>
      </c>
      <c r="C53" s="11"/>
      <c r="D53" s="11"/>
      <c r="E53" s="11"/>
      <c r="F53" s="12" t="s">
        <v>52</v>
      </c>
    </row>
    <row r="54" spans="1:6" x14ac:dyDescent="0.2">
      <c r="A54" s="11" t="s">
        <v>55</v>
      </c>
      <c r="B54" s="11"/>
      <c r="C54" s="11"/>
      <c r="D54" s="11"/>
      <c r="E54" s="11"/>
      <c r="F54" s="11"/>
    </row>
    <row r="55" spans="1:6" x14ac:dyDescent="0.2">
      <c r="A55" s="11"/>
      <c r="B55" s="16">
        <f>SUM(D40)</f>
        <v>0</v>
      </c>
      <c r="C55" s="12" t="s">
        <v>56</v>
      </c>
      <c r="D55" s="26" t="e">
        <f>SUM(F46+1)</f>
        <v>#DIV/0!</v>
      </c>
      <c r="E55" s="14" t="s">
        <v>6</v>
      </c>
      <c r="F55" s="43" t="e">
        <f>SUM(B55*D55)</f>
        <v>#DIV/0!</v>
      </c>
    </row>
    <row r="56" spans="1:6" x14ac:dyDescent="0.2">
      <c r="A56" s="11"/>
      <c r="B56" s="12" t="s">
        <v>42</v>
      </c>
      <c r="C56" s="11"/>
      <c r="D56" s="12" t="s">
        <v>57</v>
      </c>
      <c r="E56" s="11"/>
      <c r="F56" s="11" t="str">
        <f>'Personal Manual'!F56</f>
        <v>J (2025 Revenue $ Max PP)</v>
      </c>
    </row>
    <row r="58" spans="1:6" x14ac:dyDescent="0.2">
      <c r="B58" s="34" t="e">
        <f>SUM(F55)</f>
        <v>#DIV/0!</v>
      </c>
      <c r="C58" s="10" t="s">
        <v>34</v>
      </c>
      <c r="D58" s="9">
        <f>SUM(F13)</f>
        <v>0</v>
      </c>
      <c r="E58" s="1" t="s">
        <v>58</v>
      </c>
      <c r="F58" s="8" t="e">
        <f>SUM((B58)/D58*100)</f>
        <v>#DIV/0!</v>
      </c>
    </row>
    <row r="59" spans="1:6" x14ac:dyDescent="0.2">
      <c r="B59" s="7" t="s">
        <v>59</v>
      </c>
      <c r="D59" s="7">
        <v>7</v>
      </c>
      <c r="F59" s="6" t="str">
        <f>'Personal Manual'!F59</f>
        <v>Maximum 2025 PP Rate</v>
      </c>
    </row>
    <row r="61" spans="1:6" x14ac:dyDescent="0.2">
      <c r="A61" s="2" t="s">
        <v>63</v>
      </c>
    </row>
  </sheetData>
  <sheetProtection algorithmName="SHA-512" hashValue="Zf7nb4qeHYo19/OJz+pwGUDByYfDVM4weoA7NI7bFG+R5yA9ySjKWOXfiwcagi32QQMCbbefourft2ZPXdIULA==" saltValue="af+KaQ8Za188lOQh8UQ8+Q==" spinCount="100000" sheet="1" selectLockedCells="1"/>
  <mergeCells count="6">
    <mergeCell ref="A2:F2"/>
    <mergeCell ref="H3:J3"/>
    <mergeCell ref="H4:J4"/>
    <mergeCell ref="B5:F5"/>
    <mergeCell ref="A4:F4"/>
    <mergeCell ref="A3:F3"/>
  </mergeCells>
  <printOptions horizontalCentered="1"/>
  <pageMargins left="0.5" right="0" top="0.25" bottom="0" header="0.3" footer="0"/>
  <pageSetup scale="75" orientation="portrait" r:id="rId1"/>
  <headerFooter alignWithMargins="0">
    <oddHeader>&amp;R&amp;9LF 2009EV-Rev. 06/2021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J60"/>
  <sheetViews>
    <sheetView topLeftCell="A3" zoomScaleNormal="100" workbookViewId="0">
      <selection activeCell="B5" sqref="B5:F5"/>
    </sheetView>
  </sheetViews>
  <sheetFormatPr defaultColWidth="8.85546875" defaultRowHeight="12.75" x14ac:dyDescent="0.2"/>
  <cols>
    <col min="1" max="1" width="10.5703125" style="1" customWidth="1"/>
    <col min="2" max="2" width="14.42578125" style="1" customWidth="1"/>
    <col min="3" max="3" width="8.85546875" style="1"/>
    <col min="4" max="4" width="22.5703125" style="1" customWidth="1"/>
    <col min="5" max="5" width="8.85546875" style="1"/>
    <col min="6" max="6" width="19.5703125" style="1" customWidth="1"/>
    <col min="7" max="16384" width="8.85546875" style="1"/>
  </cols>
  <sheetData>
    <row r="1" spans="1:10" ht="48" customHeight="1" x14ac:dyDescent="0.2"/>
    <row r="2" spans="1:10" ht="18.75" x14ac:dyDescent="0.3">
      <c r="A2" s="101" t="s">
        <v>67</v>
      </c>
      <c r="B2" s="101"/>
      <c r="C2" s="101"/>
      <c r="D2" s="101"/>
      <c r="E2" s="101"/>
      <c r="F2" s="101"/>
    </row>
    <row r="3" spans="1:10" s="75" customFormat="1" ht="18.75" x14ac:dyDescent="0.3">
      <c r="A3" s="101" t="s">
        <v>64</v>
      </c>
      <c r="B3" s="101"/>
      <c r="C3" s="101"/>
      <c r="D3" s="101"/>
      <c r="E3" s="101"/>
      <c r="F3" s="101"/>
      <c r="G3" s="85"/>
      <c r="H3" s="101"/>
      <c r="I3" s="102"/>
      <c r="J3" s="102"/>
    </row>
    <row r="4" spans="1:10" s="75" customFormat="1" ht="18.75" x14ac:dyDescent="0.3">
      <c r="A4" s="101" t="s">
        <v>62</v>
      </c>
      <c r="B4" s="101"/>
      <c r="C4" s="101"/>
      <c r="D4" s="101"/>
      <c r="E4" s="101"/>
      <c r="F4" s="101"/>
      <c r="G4" s="85"/>
      <c r="H4" s="101"/>
      <c r="I4" s="102"/>
      <c r="J4" s="102"/>
    </row>
    <row r="5" spans="1:10" ht="19.899999999999999" customHeight="1" x14ac:dyDescent="0.25">
      <c r="A5" s="82" t="s">
        <v>68</v>
      </c>
      <c r="B5" s="103">
        <f>REAL!B5</f>
        <v>0</v>
      </c>
      <c r="C5" s="103"/>
      <c r="D5" s="103"/>
      <c r="E5" s="103"/>
      <c r="F5" s="103"/>
      <c r="G5"/>
      <c r="J5"/>
    </row>
    <row r="6" spans="1:10" ht="15" x14ac:dyDescent="0.25">
      <c r="A6" s="28"/>
      <c r="C6" s="28"/>
      <c r="D6" s="36"/>
      <c r="E6" s="27"/>
    </row>
    <row r="7" spans="1:10" ht="15" x14ac:dyDescent="0.25">
      <c r="A7" s="41">
        <v>1</v>
      </c>
      <c r="B7" s="1" t="str">
        <f>'Personal Manual'!B7</f>
        <v>2024 Actual Tax Rate (per $100) Real Property</v>
      </c>
      <c r="C7" s="28"/>
      <c r="D7" s="36"/>
      <c r="E7" s="27"/>
      <c r="F7" s="42">
        <f>REAL!F7</f>
        <v>0</v>
      </c>
    </row>
    <row r="8" spans="1:10" ht="15" x14ac:dyDescent="0.25">
      <c r="A8" s="41">
        <v>2</v>
      </c>
      <c r="B8" s="1" t="str">
        <f>'Personal Manual'!B8</f>
        <v>2024 Actual Tax Rate (per $100) Personal Property</v>
      </c>
      <c r="C8" s="28"/>
      <c r="D8" s="36"/>
      <c r="E8" s="27"/>
      <c r="F8" s="42">
        <f>REAL!F8</f>
        <v>0</v>
      </c>
    </row>
    <row r="9" spans="1:10" ht="15" x14ac:dyDescent="0.25">
      <c r="A9" s="41">
        <v>3</v>
      </c>
      <c r="B9" s="1" t="str">
        <f>'Personal Manual'!B9</f>
        <v>2025 Actual Tax Rate (per$100) Real Property</v>
      </c>
      <c r="C9" s="28"/>
      <c r="D9" s="36"/>
      <c r="E9" s="27" t="s">
        <v>2</v>
      </c>
      <c r="F9" s="3" t="e">
        <f>REAL!F47</f>
        <v>#DIV/0!</v>
      </c>
    </row>
    <row r="10" spans="1:10" ht="15" x14ac:dyDescent="0.25">
      <c r="A10" s="41">
        <v>4</v>
      </c>
      <c r="B10" s="1" t="str">
        <f>'Personal Manual'!B10</f>
        <v>2024 Real Property Subject to Rate (col 1, F, H)</v>
      </c>
      <c r="C10" s="28"/>
      <c r="D10" s="36"/>
      <c r="E10" s="27" t="s">
        <v>2</v>
      </c>
      <c r="F10" s="40">
        <f>REAL!F10</f>
        <v>0</v>
      </c>
    </row>
    <row r="11" spans="1:10" ht="15" x14ac:dyDescent="0.25">
      <c r="A11" s="41">
        <v>5</v>
      </c>
      <c r="B11" s="1" t="str">
        <f>'Personal Manual'!B11</f>
        <v>2025 Real Property Subject to Rate (col 3, F,G,H,I,J)</v>
      </c>
      <c r="C11" s="28"/>
      <c r="D11" s="36"/>
      <c r="E11" s="27" t="s">
        <v>2</v>
      </c>
      <c r="F11" s="38">
        <f>REAL!F12</f>
        <v>0</v>
      </c>
    </row>
    <row r="12" spans="1:10" ht="15" x14ac:dyDescent="0.25">
      <c r="A12" s="41">
        <v>6</v>
      </c>
      <c r="B12" s="1" t="str">
        <f>'Personal Manual'!B12</f>
        <v xml:space="preserve">2024 Personal Property Subject to Rate (Col 1, G, I, J) </v>
      </c>
      <c r="C12" s="28"/>
      <c r="D12" s="36"/>
      <c r="E12" s="27"/>
      <c r="F12" s="40">
        <f>REAL!F14</f>
        <v>0</v>
      </c>
    </row>
    <row r="13" spans="1:10" ht="15" x14ac:dyDescent="0.25">
      <c r="A13" s="41">
        <v>7</v>
      </c>
      <c r="B13" s="1" t="str">
        <f>'Personal Manual'!B13</f>
        <v>2025 Personal Property Subject to Rate (Col 3, G, I J)</v>
      </c>
      <c r="C13" s="28"/>
      <c r="D13" s="36"/>
      <c r="E13" s="27"/>
      <c r="F13" s="40">
        <f>REAL!F15</f>
        <v>0</v>
      </c>
    </row>
    <row r="14" spans="1:10" ht="6.75" customHeight="1" x14ac:dyDescent="0.25">
      <c r="A14" s="27" t="s">
        <v>2</v>
      </c>
      <c r="C14" s="27"/>
      <c r="D14" s="36"/>
      <c r="E14" s="27"/>
    </row>
    <row r="15" spans="1:10" x14ac:dyDescent="0.2">
      <c r="A15" s="29" t="s">
        <v>4</v>
      </c>
      <c r="B15" s="2" t="s">
        <v>30</v>
      </c>
      <c r="C15" s="29"/>
      <c r="D15" s="39"/>
      <c r="E15" s="27"/>
    </row>
    <row r="16" spans="1:10" ht="6" customHeight="1" x14ac:dyDescent="0.25">
      <c r="A16" s="27"/>
      <c r="C16" s="27"/>
      <c r="D16" s="36"/>
      <c r="E16" s="27"/>
    </row>
    <row r="17" spans="1:6" ht="15" x14ac:dyDescent="0.25">
      <c r="A17" s="27"/>
      <c r="B17" s="38">
        <f>SUM(F11)</f>
        <v>0</v>
      </c>
      <c r="C17" s="27" t="s">
        <v>5</v>
      </c>
      <c r="D17" s="49" t="e">
        <f>SUM(F9)</f>
        <v>#DIV/0!</v>
      </c>
      <c r="E17" s="27" t="s">
        <v>6</v>
      </c>
      <c r="F17" s="38" t="e">
        <f>SUM(B17)/100*D17</f>
        <v>#DIV/0!</v>
      </c>
    </row>
    <row r="18" spans="1:6" x14ac:dyDescent="0.2">
      <c r="A18" s="28"/>
      <c r="B18" s="5">
        <v>5</v>
      </c>
      <c r="C18" s="10"/>
      <c r="D18" s="37" t="s">
        <v>31</v>
      </c>
      <c r="E18" s="10"/>
      <c r="F18" s="5" t="str">
        <f>'Personal Manual'!F18</f>
        <v>A 2025 RE Revenue</v>
      </c>
    </row>
    <row r="19" spans="1:6" ht="15" x14ac:dyDescent="0.25">
      <c r="A19" s="28"/>
      <c r="C19" s="27"/>
      <c r="D19" s="36"/>
      <c r="E19" s="27"/>
    </row>
    <row r="20" spans="1:6" ht="15" x14ac:dyDescent="0.25">
      <c r="A20" s="28"/>
      <c r="B20" s="35">
        <f>SUM(F10)</f>
        <v>0</v>
      </c>
      <c r="C20" s="27" t="s">
        <v>5</v>
      </c>
      <c r="D20" s="30">
        <f>SUM(F7)</f>
        <v>0</v>
      </c>
      <c r="E20" s="27" t="s">
        <v>6</v>
      </c>
      <c r="F20" s="34">
        <f>SUM(B20)/100*D20</f>
        <v>0</v>
      </c>
    </row>
    <row r="21" spans="1:6" x14ac:dyDescent="0.2">
      <c r="A21" s="28"/>
      <c r="B21" s="5">
        <v>4</v>
      </c>
      <c r="C21" s="10"/>
      <c r="D21" s="10">
        <v>1</v>
      </c>
      <c r="E21" s="10"/>
      <c r="F21" s="5" t="str">
        <f>'Personal Manual'!F21</f>
        <v>B 2024 RE Revenue</v>
      </c>
    </row>
    <row r="22" spans="1:6" x14ac:dyDescent="0.2">
      <c r="A22" s="28"/>
      <c r="B22" s="5"/>
      <c r="C22" s="10"/>
      <c r="D22" s="10"/>
      <c r="E22" s="10"/>
      <c r="F22" s="5"/>
    </row>
    <row r="23" spans="1:6" x14ac:dyDescent="0.2">
      <c r="A23" s="28"/>
      <c r="B23" s="9" t="e">
        <f>SUM(F17)</f>
        <v>#DIV/0!</v>
      </c>
      <c r="C23" s="27" t="s">
        <v>32</v>
      </c>
      <c r="D23" s="9">
        <f>SUM(F20)</f>
        <v>0</v>
      </c>
      <c r="E23" s="27" t="s">
        <v>6</v>
      </c>
      <c r="F23" s="9" t="e">
        <f>SUM(B23-D23)</f>
        <v>#DIV/0!</v>
      </c>
    </row>
    <row r="24" spans="1:6" x14ac:dyDescent="0.2">
      <c r="A24" s="28"/>
      <c r="B24" s="5" t="s">
        <v>9</v>
      </c>
      <c r="C24" s="10"/>
      <c r="D24" s="10" t="s">
        <v>20</v>
      </c>
      <c r="E24" s="10"/>
      <c r="F24" s="33" t="s">
        <v>33</v>
      </c>
    </row>
    <row r="25" spans="1:6" x14ac:dyDescent="0.2">
      <c r="A25" s="28"/>
      <c r="B25" s="5"/>
      <c r="C25" s="10"/>
      <c r="D25" s="10"/>
      <c r="E25" s="10"/>
      <c r="F25" s="5"/>
    </row>
    <row r="26" spans="1:6" x14ac:dyDescent="0.2">
      <c r="A26" s="28"/>
      <c r="B26" s="9" t="e">
        <f>SUM(F23)</f>
        <v>#DIV/0!</v>
      </c>
      <c r="C26" s="10" t="s">
        <v>34</v>
      </c>
      <c r="D26" s="9">
        <f>SUM(F20)</f>
        <v>0</v>
      </c>
      <c r="E26" s="10"/>
      <c r="F26" s="26" t="e">
        <f>SUM(B26/D26)</f>
        <v>#DIV/0!</v>
      </c>
    </row>
    <row r="27" spans="1:6" x14ac:dyDescent="0.2">
      <c r="A27" s="28"/>
      <c r="B27" s="5" t="s">
        <v>35</v>
      </c>
      <c r="C27" s="32"/>
      <c r="D27" s="10" t="s">
        <v>20</v>
      </c>
      <c r="E27" s="10"/>
      <c r="F27" s="5" t="s">
        <v>36</v>
      </c>
    </row>
    <row r="28" spans="1:6" x14ac:dyDescent="0.2">
      <c r="A28" s="28"/>
      <c r="B28" s="5"/>
      <c r="C28" s="32"/>
      <c r="D28" s="10"/>
      <c r="E28" s="10"/>
      <c r="F28" s="5"/>
    </row>
    <row r="29" spans="1:6" x14ac:dyDescent="0.2">
      <c r="A29" s="29" t="s">
        <v>37</v>
      </c>
      <c r="B29" s="2" t="s">
        <v>38</v>
      </c>
      <c r="C29" s="32"/>
      <c r="D29" s="10"/>
      <c r="E29" s="10"/>
      <c r="F29" s="5"/>
    </row>
    <row r="30" spans="1:6" x14ac:dyDescent="0.2">
      <c r="A30" s="28"/>
      <c r="B30" s="5"/>
      <c r="C30" s="32"/>
      <c r="D30" s="10"/>
      <c r="E30" s="10"/>
      <c r="F30" s="5"/>
    </row>
    <row r="31" spans="1:6" x14ac:dyDescent="0.2">
      <c r="A31" s="28"/>
      <c r="B31" s="9">
        <f>SUM(F13)</f>
        <v>0</v>
      </c>
      <c r="C31" s="28" t="s">
        <v>5</v>
      </c>
      <c r="D31" s="30" t="e">
        <f>SUM(F9)</f>
        <v>#DIV/0!</v>
      </c>
      <c r="E31" s="27" t="s">
        <v>6</v>
      </c>
      <c r="F31" s="9" t="e">
        <f>SUM(B31)/100*D31</f>
        <v>#DIV/0!</v>
      </c>
    </row>
    <row r="32" spans="1:6" x14ac:dyDescent="0.2">
      <c r="A32" s="28"/>
      <c r="B32" s="10">
        <v>7</v>
      </c>
      <c r="C32" s="28"/>
      <c r="D32" s="10" t="s">
        <v>31</v>
      </c>
      <c r="E32" s="27"/>
      <c r="F32" s="10" t="str">
        <f>'Personal Manual'!F32</f>
        <v>E 2025 PP Revenue</v>
      </c>
    </row>
    <row r="33" spans="1:6" x14ac:dyDescent="0.2">
      <c r="A33" s="28"/>
      <c r="B33" s="10"/>
      <c r="C33" s="28"/>
      <c r="D33" s="10"/>
      <c r="E33" s="27"/>
      <c r="F33" s="10"/>
    </row>
    <row r="34" spans="1:6" x14ac:dyDescent="0.2">
      <c r="A34" s="28"/>
      <c r="B34" s="9">
        <f>SUM(F12)</f>
        <v>0</v>
      </c>
      <c r="C34" s="28" t="s">
        <v>5</v>
      </c>
      <c r="D34" s="31">
        <f>SUM(F8)</f>
        <v>0</v>
      </c>
      <c r="E34" s="27" t="s">
        <v>6</v>
      </c>
      <c r="F34" s="9">
        <f>SUM(B34)/100*D34</f>
        <v>0</v>
      </c>
    </row>
    <row r="35" spans="1:6" x14ac:dyDescent="0.2">
      <c r="A35" s="28"/>
      <c r="B35" s="10" t="s">
        <v>39</v>
      </c>
      <c r="C35" s="28"/>
      <c r="D35" s="10" t="s">
        <v>40</v>
      </c>
      <c r="E35" s="27"/>
      <c r="F35" s="10" t="str">
        <f>'Personal Manual'!F35</f>
        <v>F 2024 PP Revenue</v>
      </c>
    </row>
    <row r="36" spans="1:6" x14ac:dyDescent="0.2">
      <c r="A36" s="28"/>
      <c r="B36" s="10"/>
      <c r="C36" s="28"/>
      <c r="D36" s="10"/>
      <c r="E36" s="27"/>
      <c r="F36" s="10"/>
    </row>
    <row r="37" spans="1:6" x14ac:dyDescent="0.2">
      <c r="A37" s="28"/>
      <c r="B37" s="9" t="e">
        <f>SUM(F31)</f>
        <v>#DIV/0!</v>
      </c>
      <c r="C37" s="28" t="s">
        <v>32</v>
      </c>
      <c r="D37" s="9">
        <f>SUM(F34)</f>
        <v>0</v>
      </c>
      <c r="E37" s="27" t="s">
        <v>6</v>
      </c>
      <c r="F37" s="9" t="e">
        <f>SUM(B37-D37)</f>
        <v>#DIV/0!</v>
      </c>
    </row>
    <row r="38" spans="1:6" x14ac:dyDescent="0.2">
      <c r="A38" s="28"/>
      <c r="B38" s="10" t="s">
        <v>41</v>
      </c>
      <c r="C38" s="28"/>
      <c r="D38" s="10" t="s">
        <v>42</v>
      </c>
      <c r="E38" s="27"/>
      <c r="F38" s="10" t="s">
        <v>43</v>
      </c>
    </row>
    <row r="39" spans="1:6" x14ac:dyDescent="0.2">
      <c r="A39" s="28"/>
      <c r="B39" s="10"/>
      <c r="C39" s="28"/>
      <c r="D39" s="10"/>
      <c r="E39" s="27"/>
      <c r="F39" s="10"/>
    </row>
    <row r="40" spans="1:6" x14ac:dyDescent="0.2">
      <c r="A40" s="28"/>
      <c r="B40" s="9" t="e">
        <f>SUM(F37)</f>
        <v>#DIV/0!</v>
      </c>
      <c r="C40" s="10" t="s">
        <v>34</v>
      </c>
      <c r="D40" s="9">
        <f>SUM(F34)</f>
        <v>0</v>
      </c>
      <c r="E40" s="27" t="s">
        <v>6</v>
      </c>
      <c r="F40" s="26" t="e">
        <f>SUM(B40/D40)</f>
        <v>#DIV/0!</v>
      </c>
    </row>
    <row r="41" spans="1:6" x14ac:dyDescent="0.2">
      <c r="A41" s="28"/>
      <c r="B41" s="10" t="s">
        <v>44</v>
      </c>
      <c r="C41" s="28"/>
      <c r="D41" s="10" t="s">
        <v>42</v>
      </c>
      <c r="E41" s="27"/>
      <c r="F41" s="10" t="s">
        <v>45</v>
      </c>
    </row>
    <row r="42" spans="1:6" x14ac:dyDescent="0.2">
      <c r="A42" s="28"/>
      <c r="B42" s="10"/>
      <c r="C42" s="28"/>
      <c r="D42" s="10"/>
      <c r="E42" s="27"/>
      <c r="F42" s="10"/>
    </row>
    <row r="43" spans="1:6" x14ac:dyDescent="0.2">
      <c r="A43" s="29" t="s">
        <v>46</v>
      </c>
      <c r="B43" s="2" t="s">
        <v>47</v>
      </c>
      <c r="C43" s="28"/>
      <c r="D43" s="10"/>
      <c r="E43" s="27"/>
      <c r="F43" s="10"/>
    </row>
    <row r="44" spans="1:6" x14ac:dyDescent="0.2">
      <c r="A44" s="28"/>
      <c r="B44" s="19" t="s">
        <v>48</v>
      </c>
      <c r="C44" s="28"/>
      <c r="D44" s="10"/>
      <c r="E44" s="27"/>
      <c r="F44" s="10"/>
    </row>
    <row r="45" spans="1:6" x14ac:dyDescent="0.2">
      <c r="A45" s="28"/>
      <c r="B45" s="19"/>
      <c r="C45" s="28"/>
      <c r="D45" s="10"/>
      <c r="E45" s="27"/>
      <c r="F45" s="10"/>
    </row>
    <row r="46" spans="1:6" x14ac:dyDescent="0.2">
      <c r="A46" s="22" t="s">
        <v>49</v>
      </c>
      <c r="B46" s="26" t="e">
        <f>SUM(F40)</f>
        <v>#DIV/0!</v>
      </c>
      <c r="C46" s="22" t="s">
        <v>50</v>
      </c>
      <c r="D46" s="20"/>
      <c r="E46" s="20"/>
      <c r="F46" s="25" t="e">
        <f>SUM(F26)</f>
        <v>#DIV/0!</v>
      </c>
    </row>
    <row r="47" spans="1:6" x14ac:dyDescent="0.2">
      <c r="A47" s="22"/>
      <c r="B47" s="20" t="s">
        <v>51</v>
      </c>
      <c r="C47" s="22"/>
      <c r="D47" s="20"/>
      <c r="E47" s="20"/>
      <c r="F47" s="20" t="s">
        <v>52</v>
      </c>
    </row>
    <row r="48" spans="1:6" x14ac:dyDescent="0.2">
      <c r="A48" s="22" t="str">
        <f>'Personal Manual'!A48</f>
        <v>The maximum personal tax rate for 2025 is</v>
      </c>
      <c r="B48" s="21"/>
      <c r="C48" s="22"/>
      <c r="D48" s="21"/>
      <c r="E48" s="20"/>
      <c r="F48" s="23" t="e">
        <f>SUM(F9)</f>
        <v>#DIV/0!</v>
      </c>
    </row>
    <row r="49" spans="1:6" x14ac:dyDescent="0.2">
      <c r="A49" s="22"/>
      <c r="B49" s="21"/>
      <c r="C49" s="22"/>
      <c r="D49" s="21"/>
      <c r="E49" s="20"/>
      <c r="F49" s="20">
        <v>3</v>
      </c>
    </row>
    <row r="50" spans="1:6" x14ac:dyDescent="0.2">
      <c r="B50" s="19" t="s">
        <v>53</v>
      </c>
    </row>
    <row r="52" spans="1:6" x14ac:dyDescent="0.2">
      <c r="A52" s="11" t="s">
        <v>49</v>
      </c>
      <c r="B52" s="18" t="e">
        <f>SUM(F40)</f>
        <v>#DIV/0!</v>
      </c>
      <c r="C52" s="11" t="s">
        <v>54</v>
      </c>
      <c r="D52" s="11"/>
      <c r="E52" s="11"/>
      <c r="F52" s="17" t="e">
        <f>SUM(F26)</f>
        <v>#DIV/0!</v>
      </c>
    </row>
    <row r="53" spans="1:6" x14ac:dyDescent="0.2">
      <c r="A53" s="11"/>
      <c r="B53" s="12" t="s">
        <v>51</v>
      </c>
      <c r="C53" s="11"/>
      <c r="D53" s="11"/>
      <c r="E53" s="11"/>
      <c r="F53" s="12" t="s">
        <v>52</v>
      </c>
    </row>
    <row r="54" spans="1:6" x14ac:dyDescent="0.2">
      <c r="A54" s="11" t="s">
        <v>55</v>
      </c>
      <c r="B54" s="11"/>
      <c r="C54" s="11"/>
      <c r="D54" s="11"/>
      <c r="E54" s="11"/>
      <c r="F54" s="11"/>
    </row>
    <row r="55" spans="1:6" x14ac:dyDescent="0.2">
      <c r="A55" s="11"/>
      <c r="B55" s="16">
        <f>SUM(D40)</f>
        <v>0</v>
      </c>
      <c r="C55" s="12" t="s">
        <v>56</v>
      </c>
      <c r="D55" s="26" t="e">
        <f>SUM(F46+1)</f>
        <v>#DIV/0!</v>
      </c>
      <c r="E55" s="14" t="s">
        <v>6</v>
      </c>
      <c r="F55" s="43" t="e">
        <f>SUM(B55*D55)</f>
        <v>#DIV/0!</v>
      </c>
    </row>
    <row r="56" spans="1:6" x14ac:dyDescent="0.2">
      <c r="A56" s="11"/>
      <c r="B56" s="12" t="s">
        <v>42</v>
      </c>
      <c r="C56" s="11"/>
      <c r="D56" s="12" t="s">
        <v>57</v>
      </c>
      <c r="E56" s="11"/>
      <c r="F56" s="11" t="str">
        <f>'Personal Manual'!F56</f>
        <v>J (2025 Revenue $ Max PP)</v>
      </c>
    </row>
    <row r="58" spans="1:6" x14ac:dyDescent="0.2">
      <c r="B58" s="48" t="e">
        <f>SUM(F55)</f>
        <v>#DIV/0!</v>
      </c>
      <c r="C58" s="10" t="s">
        <v>34</v>
      </c>
      <c r="D58" s="9">
        <f>SUM(F13)</f>
        <v>0</v>
      </c>
      <c r="E58" s="1" t="s">
        <v>58</v>
      </c>
      <c r="F58" s="8" t="e">
        <f>SUM((B58)/D58*100)</f>
        <v>#DIV/0!</v>
      </c>
    </row>
    <row r="59" spans="1:6" x14ac:dyDescent="0.2">
      <c r="B59" s="7" t="s">
        <v>59</v>
      </c>
      <c r="D59" s="7">
        <v>7</v>
      </c>
      <c r="F59" s="6" t="str">
        <f>'Personal Manual'!F59</f>
        <v>Maximum 2025 PP Rate</v>
      </c>
    </row>
    <row r="60" spans="1:6" x14ac:dyDescent="0.2">
      <c r="A60" s="2" t="s">
        <v>63</v>
      </c>
    </row>
  </sheetData>
  <sheetProtection algorithmName="SHA-512" hashValue="S5cu+RHaBWwAPoZoiOV1+S0T7vLlVe0nBKS9psO/N4Ll55OY7R59YH6hL1cTjovBX38PocReWch+FALef9NPhw==" saltValue="ohTEDMMnGW7IwtOrePUN0w==" spinCount="100000" sheet="1" selectLockedCells="1"/>
  <mergeCells count="6">
    <mergeCell ref="A2:F2"/>
    <mergeCell ref="H3:J3"/>
    <mergeCell ref="H4:J4"/>
    <mergeCell ref="B5:F5"/>
    <mergeCell ref="A4:F4"/>
    <mergeCell ref="A3:F3"/>
  </mergeCells>
  <printOptions horizontalCentered="1"/>
  <pageMargins left="0.25" right="0" top="0.75" bottom="0" header="0.3" footer="0"/>
  <pageSetup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ab2f6f1-0821-4b71-8c0e-6b042c9ddd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A77229A91BE640963C7E500CC3FB7D" ma:contentTypeVersion="16" ma:contentTypeDescription="Create a new document." ma:contentTypeScope="" ma:versionID="33c784a6b5398544fcb2773acae5b86a">
  <xsd:schema xmlns:xsd="http://www.w3.org/2001/XMLSchema" xmlns:xs="http://www.w3.org/2001/XMLSchema" xmlns:p="http://schemas.microsoft.com/office/2006/metadata/properties" xmlns:ns3="fab2f6f1-0821-4b71-8c0e-6b042c9ddd41" xmlns:ns4="8a9cb5dc-ad0b-4f4d-b7a4-05b6221d4e38" targetNamespace="http://schemas.microsoft.com/office/2006/metadata/properties" ma:root="true" ma:fieldsID="370bc9d483acabe96f4627b26191f869" ns3:_="" ns4:_="">
    <xsd:import namespace="fab2f6f1-0821-4b71-8c0e-6b042c9ddd41"/>
    <xsd:import namespace="8a9cb5dc-ad0b-4f4d-b7a4-05b6221d4e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2f6f1-0821-4b71-8c0e-6b042c9ddd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5dc-ad0b-4f4d-b7a4-05b6221d4e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6F925E-74D3-4192-9878-B18A4C9E8B1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a9cb5dc-ad0b-4f4d-b7a4-05b6221d4e38"/>
    <ds:schemaRef ds:uri="fab2f6f1-0821-4b71-8c0e-6b042c9ddd4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274BBF-8C75-40C2-AE6E-765511F62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b2f6f1-0821-4b71-8c0e-6b042c9ddd41"/>
    <ds:schemaRef ds:uri="8a9cb5dc-ad0b-4f4d-b7a4-05b6221d4e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9C5D81-B897-4119-B00A-4220FE686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Instructions</vt:lpstr>
      <vt:lpstr>REAL</vt:lpstr>
      <vt:lpstr>Personal Manual</vt:lpstr>
      <vt:lpstr>PP Sub</vt:lpstr>
      <vt:lpstr>PP Compensating</vt:lpstr>
      <vt:lpstr>PP 4%</vt:lpstr>
      <vt:lpstr>'Personal Manual'!Print_Area</vt:lpstr>
      <vt:lpstr>'PP 4%'!Print_Area</vt:lpstr>
      <vt:lpstr>'PP Compensating'!Print_Area</vt:lpstr>
      <vt:lpstr>'PP Sub'!Print_Area</vt:lpstr>
      <vt:lpstr>REAL!Print_Area</vt:lpstr>
      <vt:lpstr>'PP 4%'!Print_Titles</vt:lpstr>
      <vt:lpstr>'PP Compensating'!Print_Titles</vt:lpstr>
      <vt:lpstr>'PP Sub'!Print_Titles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DLG TVernon</dc:creator>
  <cp:keywords/>
  <dc:description/>
  <cp:lastModifiedBy>Lail, Keeaira (DLG)</cp:lastModifiedBy>
  <cp:revision/>
  <cp:lastPrinted>2024-06-06T14:14:14Z</cp:lastPrinted>
  <dcterms:created xsi:type="dcterms:W3CDTF">2021-06-28T17:36:58Z</dcterms:created>
  <dcterms:modified xsi:type="dcterms:W3CDTF">2025-07-07T17:14:45Z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0x0101004EA77229A91BE640963C7E500CC3FB7D</vt:lpwstr>
  </property>
</Properties>
</file>